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Contact Information" sheetId="2" r:id="rId5"/>
    <sheet state="visible" name="Deficit Elimination Plan" sheetId="3" r:id="rId6"/>
    <sheet state="visible" name="Plan Narrative" sheetId="4" r:id="rId7"/>
    <sheet state="visible" name="Monthly DEP Status Report" sheetId="5" r:id="rId8"/>
  </sheets>
  <definedNames/>
  <calcPr/>
  <extLst>
    <ext uri="GoogleSheetsCustomDataVersion1">
      <go:sheetsCustomData xmlns:go="http://customooxmlschemas.google.com/" r:id="rId9" roundtripDataSignature="AMtx7miAut1kNXdCLaBA47l4WbqifIt3tA=="/>
    </ext>
  </extLst>
</workbook>
</file>

<file path=xl/sharedStrings.xml><?xml version="1.0" encoding="utf-8"?>
<sst xmlns="http://schemas.openxmlformats.org/spreadsheetml/2006/main" count="248" uniqueCount="180">
  <si>
    <t>DEFICIT ELIMINATION PLAN</t>
  </si>
  <si>
    <t xml:space="preserve">   ⃝</t>
  </si>
  <si>
    <t>Foundation Allowance projections should be conservative.</t>
  </si>
  <si>
    <t>Pupil FTE Projections should also be conservative and reflect the district's historical trend.</t>
  </si>
  <si>
    <t>Any building or land sales must have a signed purchase agreement before they can be included in the plan.</t>
  </si>
  <si>
    <t>Administration, union leaders, board members, and others should be involved in plan development.</t>
  </si>
  <si>
    <t>Please email DEP submissions and questions to Chad Urchike at urchikec1@michigan.gov.</t>
  </si>
  <si>
    <t>GETTING STARTED</t>
  </si>
  <si>
    <t>Contact Information Tab</t>
  </si>
  <si>
    <t>Step 1</t>
  </si>
  <si>
    <t>Enter contact information and update as needed.</t>
  </si>
  <si>
    <t>Deficit Elimination Plan Tab</t>
  </si>
  <si>
    <t>Enter beginning fund balance for 2019-20 in Cell C2.</t>
  </si>
  <si>
    <t>Step 2</t>
  </si>
  <si>
    <t>In Column C, enter your best projected revenues/expenditures for 2019-20, until your audit is completed.</t>
  </si>
  <si>
    <t>Step 3</t>
  </si>
  <si>
    <t>Enter your best projected revenues/expenditures for 2020-21 in Column D. This may not match your current board approved budget, depending on when it was approved. If the DEP and current budget do not match, you will need to prepare an amended budget for board approval along with the DEP. The current year budget and DEP must always match.</t>
  </si>
  <si>
    <t>Step 4</t>
  </si>
  <si>
    <t>Continue entering revenue/expenditure projections for subsequent fiscal years until the deficit is eliminated.</t>
  </si>
  <si>
    <t>Step 5</t>
  </si>
  <si>
    <t>In Rows 37, 38, and 39, please enter the projected Pupil FTE, Foundation Allowance, and Staff FTE for each fiscal year completed in the steps above.</t>
  </si>
  <si>
    <t>Plan Narrative Tab</t>
  </si>
  <si>
    <t>Please enter a narrative for each fiscal year the district begins in deficit. This will give context to the projected revenues/expenditures in the DEP and provide an explanation of how the deficit will be eliminated. Please provide as much detail as possible on the strategies the district will implement to eliminate the deficit, including information on contract negotiations, staff reductions, wage concessions, programming cuts, classroom sizes, etc.</t>
  </si>
  <si>
    <t>DEP Submission and Approval</t>
  </si>
  <si>
    <t>After completing the tabs above, please email the Excel file to urchikec1@michigan.gov.</t>
  </si>
  <si>
    <t>We will review your DEP within 30 days of submission and follow up with any questions.</t>
  </si>
  <si>
    <t>The DEP (and amended budget, if needed) will go to your board of education for approval. The current fiscal year budget and DEP must always match, so an amended budget may be needed once the DEP is ready for board approval.</t>
  </si>
  <si>
    <t>Email a copy of board approval for the DEP and amended budget to urchikec1@michigan.gov. We will then send an official DEP approval letter.</t>
  </si>
  <si>
    <t>Within 30 days of our approval, please post a complete copy of the DEP on your Budget Transparency website.</t>
  </si>
  <si>
    <t>AFTER APPROVAL</t>
  </si>
  <si>
    <t>Monthly DEP Status Report Tab</t>
  </si>
  <si>
    <t>Purpose</t>
  </si>
  <si>
    <t>After your DEP is approved, you will submit monthly status reports to the department. These reports will compare your budget/DEP to actual revenues/expenditures. Each report is due by the end of the following month. For example, September's report is due by October 31. These reports do not have to be approved by your board.</t>
  </si>
  <si>
    <t>Enter date in Cell E3.</t>
  </si>
  <si>
    <t>Enter Beginning Fund Equity in Cell D9. This will be your best projection until the audit is complete.</t>
  </si>
  <si>
    <t>Complete Actual Year to Date (Column D) and Projected to Year End (Column E). Complete Column I for variances of 10% or more. Complete the narrative at the bottom, briefly describing accomplishments and/or barriers in implementing your DEP that month. Please also include what assistance may be needed from the department to address those barriers.</t>
  </si>
  <si>
    <t>Email completed monthly report to urchikec1@michigan.gov. Post a copy of the monthly report on your Budget Transparency website. Only the most current monthly DEP report must be posted.</t>
  </si>
  <si>
    <t>Amended Budget</t>
  </si>
  <si>
    <t>If the district amends its budget, the DEP may also need to be amended. Please reach out to Chad Urchike at urchikec1@michigan.gov for advisement.</t>
  </si>
  <si>
    <t>Contact Information</t>
  </si>
  <si>
    <t>District Information</t>
  </si>
  <si>
    <t>District Name</t>
  </si>
  <si>
    <t>Francis Street Primary School</t>
  </si>
  <si>
    <t>District Code</t>
  </si>
  <si>
    <t>38904</t>
  </si>
  <si>
    <t>Address</t>
  </si>
  <si>
    <t>1320 Martin Luther King Jr. Drive, Jackson, MI  49203</t>
  </si>
  <si>
    <t>Superintendent Information</t>
  </si>
  <si>
    <t>Name</t>
  </si>
  <si>
    <t>Don Tassie</t>
  </si>
  <si>
    <t>Email Address</t>
  </si>
  <si>
    <t>Office Phone</t>
  </si>
  <si>
    <t>517-879-1380</t>
  </si>
  <si>
    <t>Business Manager Information</t>
  </si>
  <si>
    <t>Nikki Macchia</t>
  </si>
  <si>
    <t>nmacchia@francisstreetprimary.com</t>
  </si>
  <si>
    <t>Board President Information</t>
  </si>
  <si>
    <t>Steven Tucker</t>
  </si>
  <si>
    <t>stucker7254@hotmail.com</t>
  </si>
  <si>
    <t>517-917-6974</t>
  </si>
  <si>
    <t>2019-20
Budget/Actual</t>
  </si>
  <si>
    <t>Prior Year
Difference</t>
  </si>
  <si>
    <t>Beginning Fund Balance</t>
  </si>
  <si>
    <t>Revenue</t>
  </si>
  <si>
    <t>Code</t>
  </si>
  <si>
    <t>Local Revenue</t>
  </si>
  <si>
    <t>1xx</t>
  </si>
  <si>
    <t>Local Received Through Another Public School</t>
  </si>
  <si>
    <t>51x</t>
  </si>
  <si>
    <t>Other Political Subdivision</t>
  </si>
  <si>
    <t>2xx</t>
  </si>
  <si>
    <t>State Revenue</t>
  </si>
  <si>
    <t>3xx</t>
  </si>
  <si>
    <t>Federal Revenue</t>
  </si>
  <si>
    <t>4xx</t>
  </si>
  <si>
    <t xml:space="preserve">Other Financing Sources </t>
  </si>
  <si>
    <t>52x-6xx</t>
  </si>
  <si>
    <t>Total Revenue</t>
  </si>
  <si>
    <t>xxx</t>
  </si>
  <si>
    <t>Expenditure</t>
  </si>
  <si>
    <t>Instruction (1xx)</t>
  </si>
  <si>
    <t>Basic Programs</t>
  </si>
  <si>
    <t>11x</t>
  </si>
  <si>
    <t>Added Needs</t>
  </si>
  <si>
    <t>12x</t>
  </si>
  <si>
    <t>Adult and Continued Education</t>
  </si>
  <si>
    <t>13x</t>
  </si>
  <si>
    <t>Total Instruction</t>
  </si>
  <si>
    <t>Support Services (2xx)</t>
  </si>
  <si>
    <t>Pupil</t>
  </si>
  <si>
    <t>21x</t>
  </si>
  <si>
    <t>Instructional Staff</t>
  </si>
  <si>
    <t>22x</t>
  </si>
  <si>
    <t>General Administration</t>
  </si>
  <si>
    <t>23x</t>
  </si>
  <si>
    <t>School Administration</t>
  </si>
  <si>
    <t>24x</t>
  </si>
  <si>
    <t>Business</t>
  </si>
  <si>
    <t>25x</t>
  </si>
  <si>
    <t>Operations and Maintenance</t>
  </si>
  <si>
    <t>26x</t>
  </si>
  <si>
    <t>Transportation</t>
  </si>
  <si>
    <t>27x</t>
  </si>
  <si>
    <t>Central</t>
  </si>
  <si>
    <t>28x</t>
  </si>
  <si>
    <t>Other Support Services</t>
  </si>
  <si>
    <t>29x</t>
  </si>
  <si>
    <t>Total Support Services</t>
  </si>
  <si>
    <t>Community Services</t>
  </si>
  <si>
    <t>Outgoing Transfers &amp; Other Uses</t>
  </si>
  <si>
    <t>41x-43x</t>
  </si>
  <si>
    <t>Building Improvement Services</t>
  </si>
  <si>
    <t>45x</t>
  </si>
  <si>
    <t>Debt Service</t>
  </si>
  <si>
    <t>Fund Modifications</t>
  </si>
  <si>
    <t>6xx</t>
  </si>
  <si>
    <t>Total Expenditure</t>
  </si>
  <si>
    <t>Revenue less Expenditure</t>
  </si>
  <si>
    <t>Ending Fund Balance</t>
  </si>
  <si>
    <t>Student FTE</t>
  </si>
  <si>
    <t>Foundation Allowance</t>
  </si>
  <si>
    <t>Total Staff FTE</t>
  </si>
  <si>
    <t>2020-21</t>
  </si>
  <si>
    <t>Francis Street Primary School is in growth mode.  FY 19/20 was the second year of operations and the deficit was created primarily due to unexpected admin costs (personnel turnover).  The current year budget reflects an actual growth in student count which translates to an increase in State Aid revenues.  This is supported by the most recent State Aid Status Report. The FY 20/21 revenues have been budgeted conservatively with no amounts included for At Risk or Title funding.  If actual FY 20/21 expenditures are as projected or if equal to prior year actual (range of $19,500 or approximately 3.8% variance), the deficit will be eliminated by the end of FY 20/21.</t>
  </si>
  <si>
    <t>2021-22</t>
  </si>
  <si>
    <t>2022-23</t>
  </si>
  <si>
    <t>2023-24</t>
  </si>
  <si>
    <t>2024-25</t>
  </si>
  <si>
    <t>2025-26</t>
  </si>
  <si>
    <t>2026-27</t>
  </si>
  <si>
    <t>2027-28</t>
  </si>
  <si>
    <t>2028-29</t>
  </si>
  <si>
    <t>2029-30</t>
  </si>
  <si>
    <t>2030-31</t>
  </si>
  <si>
    <t>2031-32</t>
  </si>
  <si>
    <t>2032-33</t>
  </si>
  <si>
    <t>2033-34</t>
  </si>
  <si>
    <t>2034-35</t>
  </si>
  <si>
    <t>SCHOOL DISTRICT NAME:</t>
  </si>
  <si>
    <t>MONTHLY DEFICIT ELIMINATION PLAN REPORT</t>
  </si>
  <si>
    <t>FOR THE MONTH ENDING:</t>
  </si>
  <si>
    <t>Actual</t>
  </si>
  <si>
    <t>Projected</t>
  </si>
  <si>
    <t>Total</t>
  </si>
  <si>
    <t>Acct Codes</t>
  </si>
  <si>
    <t xml:space="preserve">  </t>
  </si>
  <si>
    <t>Budget/DEP</t>
  </si>
  <si>
    <t>Year-to Date</t>
  </si>
  <si>
    <t>To-Year-End</t>
  </si>
  <si>
    <t>Variance</t>
  </si>
  <si>
    <t>% Variance</t>
  </si>
  <si>
    <t xml:space="preserve">Variance Explanation </t>
  </si>
  <si>
    <t>Beginning Fund Equity</t>
  </si>
  <si>
    <t>Add:  Revenues</t>
  </si>
  <si>
    <t>11X</t>
  </si>
  <si>
    <t>Local Sources</t>
  </si>
  <si>
    <t>51X</t>
  </si>
  <si>
    <t>Local Rec'd Thru Other Public Schl</t>
  </si>
  <si>
    <t>Local Thru Other Political Sub</t>
  </si>
  <si>
    <t>State Sources</t>
  </si>
  <si>
    <t>Federal Sources</t>
  </si>
  <si>
    <t>Incoming Transfers &amp; Other</t>
  </si>
  <si>
    <t>Total Current Year Revenues</t>
  </si>
  <si>
    <t>TOTAL RESOURCES AVAILABLE</t>
  </si>
  <si>
    <t>Less:  Expenditures</t>
  </si>
  <si>
    <t>Classroom Instruction</t>
  </si>
  <si>
    <t>Support Services:</t>
  </si>
  <si>
    <t>Pupil Support</t>
  </si>
  <si>
    <t>Instructional Staff Supp</t>
  </si>
  <si>
    <t>General Admin.</t>
  </si>
  <si>
    <t>School Admin.</t>
  </si>
  <si>
    <t>Business Admin.</t>
  </si>
  <si>
    <t>Oper/Maintenance</t>
  </si>
  <si>
    <t>Central Admin.</t>
  </si>
  <si>
    <t>Other</t>
  </si>
  <si>
    <t>41,42,43</t>
  </si>
  <si>
    <t>Outgoing Transfers</t>
  </si>
  <si>
    <t>TOTAL EXPEND. &amp; OUTGOING TRNSFRS</t>
  </si>
  <si>
    <t>ENDING FUND BALANCE</t>
  </si>
  <si>
    <t>Narrative: Please provide a brief explanation of the accomplishments and/or barriers in implementing your DEP this month. Are there any areas where the department may provide assistance?</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</si>
</sst>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lt;=9999999]###\-####;\(###\)\ ###\-####"/>
    <numFmt numFmtId="165" formatCode="&quot;$&quot;#,##0.00"/>
    <numFmt numFmtId="166" formatCode="_(&quot;$&quot;* #,##0.00_);_(&quot;$&quot;* \(#,##0.00\);_(&quot;$&quot;* &quot;-&quot;??_);_(@_)"/>
    <numFmt numFmtId="167" formatCode="_(* #,##0.00_);_(* \(#,##0.00\);_(* &quot;-&quot;??_);_(@_)"/>
    <numFmt numFmtId="168" formatCode="&quot;$&quot;#,##0_);[Red]\(&quot;$&quot;#,##0\)"/>
  </numFmts>
  <fonts count="15">
    <font>
      <sz val="11.0"/>
      <color theme="1"/>
      <name val="Arial"/>
    </font>
    <font>
      <b/>
      <sz val="18.0"/>
      <color theme="1"/>
      <name val="Calibri"/>
    </font>
    <font>
      <b/>
      <sz val="11.0"/>
      <color theme="1"/>
      <name val="Calibri"/>
    </font>
    <font>
      <sz val="12.0"/>
      <color theme="1"/>
      <name val="Calibri"/>
    </font>
    <font>
      <b/>
      <sz val="12.0"/>
      <color theme="1"/>
      <name val="Calibri"/>
    </font>
    <font>
      <sz val="11.0"/>
      <color theme="1"/>
      <name val="Calibri"/>
    </font>
    <font>
      <u/>
      <sz val="11.0"/>
      <color theme="10"/>
      <name val="Calibri"/>
    </font>
    <font>
      <b/>
      <sz val="16.0"/>
      <color theme="1"/>
      <name val="Calibri"/>
    </font>
    <font>
      <b/>
      <i/>
      <sz val="11.0"/>
      <color theme="1"/>
      <name val="Calibri"/>
    </font>
    <font>
      <i/>
      <sz val="11.0"/>
      <color theme="1"/>
      <name val="Calibri"/>
    </font>
    <font>
      <sz val="10.0"/>
      <color theme="1"/>
      <name val="Arial"/>
    </font>
    <font>
      <b/>
      <sz val="12.0"/>
      <color theme="1"/>
      <name val="Arial"/>
    </font>
    <font>
      <sz val="12.0"/>
      <color theme="1"/>
      <name val="Arial"/>
    </font>
    <font>
      <b/>
      <sz val="10.0"/>
      <color theme="1"/>
      <name val="Arial"/>
    </font>
    <font/>
  </fonts>
  <fills count="7">
    <fill>
      <patternFill patternType="none"/>
    </fill>
    <fill>
      <patternFill patternType="lightGray"/>
    </fill>
    <fill>
      <patternFill patternType="solid">
        <fgColor rgb="FFD8D8D8"/>
        <bgColor rgb="FFD8D8D8"/>
      </patternFill>
    </fill>
    <fill>
      <patternFill patternType="solid">
        <fgColor rgb="FFBFBFBF"/>
        <bgColor rgb="FFBFBFBF"/>
      </patternFill>
    </fill>
    <fill>
      <patternFill patternType="solid">
        <fgColor rgb="FFFFFFFF"/>
        <bgColor rgb="FFFFFFFF"/>
      </patternFill>
    </fill>
    <fill>
      <patternFill patternType="solid">
        <fgColor rgb="FFFEF2CB"/>
        <bgColor rgb="FFFEF2CB"/>
      </patternFill>
    </fill>
    <fill>
      <patternFill patternType="solid">
        <fgColor rgb="FFD0CECE"/>
        <bgColor rgb="FFD0CECE"/>
      </patternFill>
    </fill>
  </fills>
  <borders count="47">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rder>
    <border>
      <left style="medium">
        <color rgb="FF000000"/>
      </left>
      <right style="thin">
        <color rgb="FF000000"/>
      </right>
      <top style="thin">
        <color rgb="FF000000"/>
      </top>
      <bottom style="medium">
        <color rgb="FF000000"/>
      </bottom>
    </border>
    <border>
      <left style="medium">
        <color rgb="FF000000"/>
      </left>
      <right/>
      <top style="medium">
        <color rgb="FF000000"/>
      </top>
      <bottom style="medium">
        <color rgb="FF000000"/>
      </bottom>
    </border>
    <border>
      <left/>
      <right style="thin">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top style="thin">
        <color rgb="FF000000"/>
      </top>
      <bottom style="thin">
        <color rgb="FF000000"/>
      </bottom>
    </border>
    <border>
      <left/>
      <right/>
      <top/>
      <bottom/>
    </border>
    <border>
      <left style="medium">
        <color rgb="FF000000"/>
      </left>
      <right style="medium">
        <color rgb="FF000000"/>
      </right>
      <top style="medium">
        <color rgb="FF000000"/>
      </top>
      <bottom/>
    </border>
    <border>
      <left style="medium">
        <color rgb="FF000000"/>
      </left>
      <right/>
      <top style="medium">
        <color rgb="FF000000"/>
      </top>
      <bottom/>
    </border>
    <border>
      <left style="medium">
        <color rgb="FF000000"/>
      </left>
      <right style="medium">
        <color rgb="FF000000"/>
      </right>
      <top/>
      <bottom/>
    </border>
    <border>
      <left style="medium">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medium">
        <color rgb="FF000000"/>
      </right>
      <top/>
      <bottom style="medium">
        <color rgb="FF000000"/>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157">
    <xf borderId="0" fillId="0" fontId="0" numFmtId="0" xfId="0" applyAlignment="1" applyFont="1">
      <alignment readingOrder="0" shrinkToFit="0" vertical="bottom" wrapText="0"/>
    </xf>
    <xf borderId="1" fillId="0" fontId="1" numFmtId="0" xfId="0" applyBorder="1" applyFont="1"/>
    <xf borderId="2" fillId="0" fontId="1" numFmtId="0" xfId="0" applyBorder="1" applyFont="1"/>
    <xf borderId="3" fillId="0" fontId="2" numFmtId="0" xfId="0" applyAlignment="1" applyBorder="1" applyFont="1">
      <alignment horizontal="center"/>
    </xf>
    <xf borderId="4" fillId="0" fontId="3" numFmtId="0" xfId="0" applyBorder="1" applyFont="1"/>
    <xf borderId="5" fillId="0" fontId="2" numFmtId="0" xfId="0" applyAlignment="1" applyBorder="1" applyFont="1">
      <alignment horizontal="center"/>
    </xf>
    <xf borderId="6" fillId="0" fontId="3" numFmtId="0" xfId="0" applyBorder="1" applyFont="1"/>
    <xf borderId="7" fillId="0" fontId="2" numFmtId="0" xfId="0" applyAlignment="1" applyBorder="1" applyFont="1">
      <alignment horizontal="center"/>
    </xf>
    <xf borderId="8" fillId="0" fontId="3" numFmtId="0" xfId="0" applyBorder="1" applyFont="1"/>
    <xf borderId="0" fillId="0" fontId="2" numFmtId="0" xfId="0" applyFont="1"/>
    <xf borderId="9" fillId="2" fontId="4" numFmtId="0" xfId="0" applyBorder="1" applyFill="1" applyFont="1"/>
    <xf borderId="10" fillId="2" fontId="3" numFmtId="0" xfId="0" applyBorder="1" applyFont="1"/>
    <xf borderId="11" fillId="0" fontId="4" numFmtId="0" xfId="0" applyAlignment="1" applyBorder="1" applyFont="1">
      <alignment horizontal="left"/>
    </xf>
    <xf borderId="11" fillId="2" fontId="4" numFmtId="0" xfId="0" applyBorder="1" applyFont="1"/>
    <xf borderId="6" fillId="2" fontId="3" numFmtId="0" xfId="0" applyBorder="1" applyFont="1"/>
    <xf borderId="11" fillId="0" fontId="4" numFmtId="0" xfId="0" applyAlignment="1" applyBorder="1" applyFont="1">
      <alignment horizontal="left" vertical="center"/>
    </xf>
    <xf borderId="6" fillId="0" fontId="3" numFmtId="0" xfId="0" applyAlignment="1" applyBorder="1" applyFont="1">
      <alignment shrinkToFit="0" wrapText="1"/>
    </xf>
    <xf borderId="6" fillId="0" fontId="3" numFmtId="0" xfId="0" applyAlignment="1" applyBorder="1" applyFont="1">
      <alignment shrinkToFit="0" vertical="center" wrapText="1"/>
    </xf>
    <xf borderId="11" fillId="2" fontId="4" numFmtId="0" xfId="0" applyAlignment="1" applyBorder="1" applyFont="1">
      <alignment horizontal="left"/>
    </xf>
    <xf borderId="6" fillId="2" fontId="4" numFmtId="0" xfId="0" applyBorder="1" applyFont="1"/>
    <xf borderId="11" fillId="2" fontId="4" numFmtId="0" xfId="0" applyAlignment="1" applyBorder="1" applyFont="1">
      <alignment horizontal="left" vertical="center"/>
    </xf>
    <xf borderId="6" fillId="2" fontId="3" numFmtId="0" xfId="0" applyAlignment="1" applyBorder="1" applyFont="1">
      <alignment shrinkToFit="0" vertical="center" wrapText="1"/>
    </xf>
    <xf borderId="12" fillId="0" fontId="3" numFmtId="0" xfId="0" applyAlignment="1" applyBorder="1" applyFont="1">
      <alignment shrinkToFit="0" vertical="center" wrapText="1"/>
    </xf>
    <xf borderId="13" fillId="0" fontId="4" numFmtId="0" xfId="0" applyAlignment="1" applyBorder="1" applyFont="1">
      <alignment horizontal="left" vertical="center"/>
    </xf>
    <xf borderId="8" fillId="0" fontId="3" numFmtId="0" xfId="0" applyAlignment="1" applyBorder="1" applyFont="1">
      <alignment shrinkToFit="0" vertical="center" wrapText="1"/>
    </xf>
    <xf borderId="0" fillId="0" fontId="2" numFmtId="0" xfId="0" applyAlignment="1" applyFont="1">
      <alignment horizontal="left" vertical="center"/>
    </xf>
    <xf borderId="0" fillId="0" fontId="5" numFmtId="0" xfId="0" applyAlignment="1" applyFont="1">
      <alignment shrinkToFit="0" vertical="center" wrapText="1"/>
    </xf>
    <xf borderId="1" fillId="0" fontId="1" numFmtId="0" xfId="0" applyAlignment="1" applyBorder="1" applyFont="1">
      <alignment vertical="center"/>
    </xf>
    <xf borderId="2" fillId="0" fontId="1" numFmtId="0" xfId="0" applyAlignment="1" applyBorder="1" applyFont="1">
      <alignment vertical="center"/>
    </xf>
    <xf borderId="11" fillId="0" fontId="4" numFmtId="0" xfId="0" applyAlignment="1" applyBorder="1" applyFont="1">
      <alignment vertical="center"/>
    </xf>
    <xf borderId="6" fillId="0" fontId="3" numFmtId="0" xfId="0" applyAlignment="1" applyBorder="1" applyFont="1">
      <alignment horizontal="left" shrinkToFit="0" vertical="center" wrapText="1"/>
    </xf>
    <xf borderId="13" fillId="0" fontId="4" numFmtId="0" xfId="0" applyAlignment="1" applyBorder="1" applyFont="1">
      <alignment vertical="center"/>
    </xf>
    <xf borderId="8" fillId="0" fontId="3" numFmtId="0" xfId="0" applyAlignment="1" applyBorder="1" applyFont="1">
      <alignment shrinkToFit="0" wrapText="1"/>
    </xf>
    <xf borderId="0" fillId="0" fontId="6" numFmtId="0" xfId="0" applyFont="1"/>
    <xf borderId="0" fillId="0" fontId="2" numFmtId="0" xfId="0" applyAlignment="1" applyFont="1">
      <alignment horizontal="left"/>
    </xf>
    <xf borderId="0" fillId="0" fontId="7" numFmtId="0" xfId="0" applyFont="1"/>
    <xf quotePrefix="1" borderId="14" fillId="3" fontId="2" numFmtId="0" xfId="0" applyAlignment="1" applyBorder="1" applyFill="1" applyFont="1">
      <alignment horizontal="left" vertical="center"/>
    </xf>
    <xf borderId="15" fillId="3" fontId="5" numFmtId="0" xfId="0" applyAlignment="1" applyBorder="1" applyFont="1">
      <alignment vertical="center"/>
    </xf>
    <xf quotePrefix="1" borderId="16" fillId="4" fontId="2" numFmtId="0" xfId="0" applyAlignment="1" applyBorder="1" applyFill="1" applyFont="1">
      <alignment horizontal="left" vertical="center"/>
    </xf>
    <xf borderId="1" fillId="5" fontId="5" numFmtId="0" xfId="0" applyAlignment="1" applyBorder="1" applyFill="1" applyFont="1">
      <alignment horizontal="left" vertical="center"/>
    </xf>
    <xf borderId="16" fillId="4" fontId="2" numFmtId="0" xfId="0" applyAlignment="1" applyBorder="1" applyFont="1">
      <alignment vertical="center"/>
    </xf>
    <xf borderId="1" fillId="5" fontId="5" numFmtId="49" xfId="0" applyAlignment="1" applyBorder="1" applyFont="1" applyNumberFormat="1">
      <alignment horizontal="left" vertical="center"/>
    </xf>
    <xf quotePrefix="1" borderId="17" fillId="3" fontId="2" numFmtId="0" xfId="0" applyBorder="1" applyFont="1"/>
    <xf borderId="15" fillId="3" fontId="5" numFmtId="0" xfId="0" applyAlignment="1" applyBorder="1" applyFont="1">
      <alignment horizontal="center"/>
    </xf>
    <xf borderId="18" fillId="0" fontId="2" numFmtId="0" xfId="0" applyAlignment="1" applyBorder="1" applyFont="1">
      <alignment vertical="center"/>
    </xf>
    <xf borderId="1" fillId="5" fontId="5" numFmtId="164" xfId="0" applyAlignment="1" applyBorder="1" applyFont="1" applyNumberFormat="1">
      <alignment vertical="center"/>
    </xf>
    <xf quotePrefix="1" borderId="17" fillId="3" fontId="2" numFmtId="0" xfId="0" applyAlignment="1" applyBorder="1" applyFont="1">
      <alignment vertical="center"/>
    </xf>
    <xf borderId="15" fillId="3" fontId="5" numFmtId="0" xfId="0" applyAlignment="1" applyBorder="1" applyFont="1">
      <alignment horizontal="center" vertical="center"/>
    </xf>
    <xf borderId="19" fillId="0" fontId="2" numFmtId="0" xfId="0" applyAlignment="1" applyBorder="1" applyFont="1">
      <alignment vertical="center"/>
    </xf>
    <xf borderId="0" fillId="0" fontId="5" numFmtId="0" xfId="0" applyAlignment="1" applyFont="1">
      <alignment horizontal="left"/>
    </xf>
    <xf borderId="20" fillId="0" fontId="2" numFmtId="0" xfId="0" applyAlignment="1" applyBorder="1" applyFont="1">
      <alignment horizontal="center" shrinkToFit="0" vertical="center" wrapText="1"/>
    </xf>
    <xf borderId="21" fillId="0" fontId="2" numFmtId="0" xfId="0" applyAlignment="1" applyBorder="1" applyFont="1">
      <alignment shrinkToFit="0" vertical="center" wrapText="1"/>
    </xf>
    <xf borderId="22" fillId="0" fontId="2" numFmtId="0" xfId="0" applyAlignment="1" applyBorder="1" applyFont="1">
      <alignment horizontal="center" shrinkToFit="0" wrapText="1"/>
    </xf>
    <xf borderId="23" fillId="6" fontId="2" numFmtId="0" xfId="0" applyBorder="1" applyFill="1" applyFont="1"/>
    <xf borderId="24" fillId="6" fontId="2" numFmtId="0" xfId="0" applyAlignment="1" applyBorder="1" applyFont="1">
      <alignment horizontal="center"/>
    </xf>
    <xf borderId="25" fillId="5" fontId="5" numFmtId="165" xfId="0" applyAlignment="1" applyBorder="1" applyFont="1" applyNumberFormat="1">
      <alignment horizontal="center"/>
    </xf>
    <xf borderId="25" fillId="6" fontId="5" numFmtId="165" xfId="0" applyAlignment="1" applyBorder="1" applyFont="1" applyNumberFormat="1">
      <alignment horizontal="center"/>
    </xf>
    <xf borderId="25" fillId="6" fontId="2" numFmtId="9" xfId="0" applyAlignment="1" applyBorder="1" applyFont="1" applyNumberFormat="1">
      <alignment horizontal="right"/>
    </xf>
    <xf borderId="25" fillId="6" fontId="5" numFmtId="166" xfId="0" applyAlignment="1" applyBorder="1" applyFont="1" applyNumberFormat="1">
      <alignment horizontal="center"/>
    </xf>
    <xf borderId="20" fillId="0" fontId="2" numFmtId="0" xfId="0" applyAlignment="1" applyBorder="1" applyFont="1">
      <alignment horizontal="left"/>
    </xf>
    <xf borderId="22" fillId="6" fontId="2" numFmtId="0" xfId="0" applyAlignment="1" applyBorder="1" applyFont="1">
      <alignment horizontal="center"/>
    </xf>
    <xf borderId="26" fillId="0" fontId="5" numFmtId="0" xfId="0" applyAlignment="1" applyBorder="1" applyFont="1">
      <alignment horizontal="center"/>
    </xf>
    <xf borderId="26" fillId="0" fontId="2" numFmtId="10" xfId="0" applyAlignment="1" applyBorder="1" applyFont="1" applyNumberFormat="1">
      <alignment horizontal="right"/>
    </xf>
    <xf borderId="21" fillId="0" fontId="2" numFmtId="10" xfId="0" applyAlignment="1" applyBorder="1" applyFont="1" applyNumberFormat="1">
      <alignment horizontal="right"/>
    </xf>
    <xf borderId="27" fillId="0" fontId="5" numFmtId="0" xfId="0" applyAlignment="1" applyBorder="1" applyFont="1">
      <alignment horizontal="left"/>
    </xf>
    <xf borderId="28" fillId="6" fontId="5" numFmtId="0" xfId="0" applyAlignment="1" applyBorder="1" applyFont="1">
      <alignment horizontal="right"/>
    </xf>
    <xf borderId="28" fillId="6" fontId="5" numFmtId="10" xfId="0" applyAlignment="1" applyBorder="1" applyFont="1" applyNumberFormat="1">
      <alignment horizontal="right"/>
    </xf>
    <xf borderId="22" fillId="0" fontId="5" numFmtId="0" xfId="0" applyAlignment="1" applyBorder="1" applyFont="1">
      <alignment horizontal="left"/>
    </xf>
    <xf borderId="22" fillId="6" fontId="5" numFmtId="0" xfId="0" applyAlignment="1" applyBorder="1" applyFont="1">
      <alignment horizontal="right"/>
    </xf>
    <xf borderId="22" fillId="6" fontId="5" numFmtId="10" xfId="0" applyAlignment="1" applyBorder="1" applyFont="1" applyNumberFormat="1">
      <alignment horizontal="right"/>
    </xf>
    <xf borderId="25" fillId="6" fontId="8" numFmtId="0" xfId="0" applyAlignment="1" applyBorder="1" applyFont="1">
      <alignment horizontal="left"/>
    </xf>
    <xf borderId="25" fillId="6" fontId="5" numFmtId="0" xfId="0" applyAlignment="1" applyBorder="1" applyFont="1">
      <alignment horizontal="right"/>
    </xf>
    <xf borderId="25" fillId="6" fontId="5" numFmtId="165" xfId="0" applyBorder="1" applyFont="1" applyNumberFormat="1"/>
    <xf borderId="25" fillId="6" fontId="5" numFmtId="10" xfId="0" applyAlignment="1" applyBorder="1" applyFont="1" applyNumberFormat="1">
      <alignment horizontal="right"/>
    </xf>
    <xf borderId="29" fillId="0" fontId="2" numFmtId="0" xfId="0" applyAlignment="1" applyBorder="1" applyFont="1">
      <alignment horizontal="left"/>
    </xf>
    <xf borderId="30" fillId="0" fontId="2" numFmtId="0" xfId="0" applyAlignment="1" applyBorder="1" applyFont="1">
      <alignment horizontal="center"/>
    </xf>
    <xf borderId="30" fillId="0" fontId="5" numFmtId="0" xfId="0" applyAlignment="1" applyBorder="1" applyFont="1">
      <alignment horizontal="center"/>
    </xf>
    <xf borderId="30" fillId="0" fontId="2" numFmtId="10" xfId="0" applyAlignment="1" applyBorder="1" applyFont="1" applyNumberFormat="1">
      <alignment horizontal="right"/>
    </xf>
    <xf borderId="31" fillId="0" fontId="2" numFmtId="10" xfId="0" applyAlignment="1" applyBorder="1" applyFont="1" applyNumberFormat="1">
      <alignment horizontal="right"/>
    </xf>
    <xf borderId="20" fillId="0" fontId="5" numFmtId="0" xfId="0" applyAlignment="1" applyBorder="1" applyFont="1">
      <alignment horizontal="left"/>
    </xf>
    <xf borderId="26" fillId="0" fontId="5" numFmtId="0" xfId="0" applyAlignment="1" applyBorder="1" applyFont="1">
      <alignment horizontal="right"/>
    </xf>
    <xf borderId="26" fillId="0" fontId="5" numFmtId="0" xfId="0" applyBorder="1" applyFont="1"/>
    <xf borderId="26" fillId="0" fontId="5" numFmtId="10" xfId="0" applyAlignment="1" applyBorder="1" applyFont="1" applyNumberFormat="1">
      <alignment horizontal="right"/>
    </xf>
    <xf borderId="21" fillId="0" fontId="5" numFmtId="10" xfId="0" applyAlignment="1" applyBorder="1" applyFont="1" applyNumberFormat="1">
      <alignment horizontal="right"/>
    </xf>
    <xf borderId="22" fillId="6" fontId="8" numFmtId="0" xfId="0" applyAlignment="1" applyBorder="1" applyFont="1">
      <alignment horizontal="left"/>
    </xf>
    <xf borderId="22" fillId="6" fontId="5" numFmtId="165" xfId="0" applyBorder="1" applyFont="1" applyNumberFormat="1"/>
    <xf borderId="22" fillId="6" fontId="9" numFmtId="0" xfId="0" applyAlignment="1" applyBorder="1" applyFont="1">
      <alignment horizontal="left"/>
    </xf>
    <xf borderId="22" fillId="6" fontId="5" numFmtId="0" xfId="0" applyAlignment="1" applyBorder="1" applyFont="1">
      <alignment horizontal="left"/>
    </xf>
    <xf borderId="22" fillId="6" fontId="2" numFmtId="0" xfId="0" applyAlignment="1" applyBorder="1" applyFont="1">
      <alignment horizontal="left"/>
    </xf>
    <xf borderId="32" fillId="6" fontId="5" numFmtId="0" xfId="0" applyAlignment="1" applyBorder="1" applyFont="1">
      <alignment horizontal="left"/>
    </xf>
    <xf borderId="24" fillId="6" fontId="5" numFmtId="0" xfId="0" applyAlignment="1" applyBorder="1" applyFont="1">
      <alignment horizontal="left"/>
    </xf>
    <xf borderId="22" fillId="5" fontId="5" numFmtId="167" xfId="0" applyBorder="1" applyFont="1" applyNumberFormat="1"/>
    <xf borderId="22" fillId="6" fontId="5" numFmtId="10" xfId="0" applyBorder="1" applyFont="1" applyNumberFormat="1"/>
    <xf borderId="22" fillId="0" fontId="4" numFmtId="0" xfId="0" applyAlignment="1" applyBorder="1" applyFont="1">
      <alignment horizontal="center" vertical="center"/>
    </xf>
    <xf borderId="22" fillId="0" fontId="3" numFmtId="0" xfId="0" applyAlignment="1" applyBorder="1" applyFont="1">
      <alignment shrinkToFit="0" vertical="center" wrapText="1"/>
    </xf>
    <xf borderId="0" fillId="0" fontId="4" numFmtId="0" xfId="0" applyAlignment="1" applyFont="1">
      <alignment horizontal="center"/>
    </xf>
    <xf borderId="0" fillId="0" fontId="3" numFmtId="0" xfId="0" applyFont="1"/>
    <xf borderId="22" fillId="3" fontId="4" numFmtId="0" xfId="0" applyAlignment="1" applyBorder="1" applyFont="1">
      <alignment horizontal="center" vertical="center"/>
    </xf>
    <xf borderId="22" fillId="5" fontId="3" numFmtId="0" xfId="0" applyAlignment="1" applyBorder="1" applyFont="1">
      <alignment shrinkToFit="0" vertical="center" wrapText="1"/>
    </xf>
    <xf borderId="33" fillId="4" fontId="10" numFmtId="0" xfId="0" applyBorder="1" applyFont="1"/>
    <xf borderId="33" fillId="4" fontId="11" numFmtId="0" xfId="0" applyBorder="1" applyFont="1"/>
    <xf borderId="33" fillId="4" fontId="11" numFmtId="0" xfId="0" applyAlignment="1" applyBorder="1" applyFont="1">
      <alignment horizontal="right"/>
    </xf>
    <xf borderId="33" fillId="4" fontId="12" numFmtId="0" xfId="0" applyBorder="1" applyFont="1"/>
    <xf borderId="33" fillId="4" fontId="12" numFmtId="0" xfId="0" applyAlignment="1" applyBorder="1" applyFont="1">
      <alignment horizontal="center"/>
    </xf>
    <xf borderId="33" fillId="3" fontId="12" numFmtId="0" xfId="0" applyBorder="1" applyFont="1"/>
    <xf borderId="33" fillId="5" fontId="10" numFmtId="14" xfId="0" applyBorder="1" applyFont="1" applyNumberFormat="1"/>
    <xf borderId="33" fillId="4" fontId="13" numFmtId="0" xfId="0" applyBorder="1" applyFont="1"/>
    <xf borderId="34" fillId="4" fontId="13" numFmtId="0" xfId="0" applyBorder="1" applyFont="1"/>
    <xf borderId="34" fillId="4" fontId="13" numFmtId="0" xfId="0" applyAlignment="1" applyBorder="1" applyFont="1">
      <alignment horizontal="center"/>
    </xf>
    <xf borderId="35" fillId="4" fontId="13" numFmtId="0" xfId="0" applyAlignment="1" applyBorder="1" applyFont="1">
      <alignment horizontal="center"/>
    </xf>
    <xf borderId="34" fillId="4" fontId="13" numFmtId="0" xfId="0" applyAlignment="1" applyBorder="1" applyFont="1">
      <alignment vertical="center"/>
    </xf>
    <xf borderId="36" fillId="4" fontId="13" numFmtId="0" xfId="0" applyBorder="1" applyFont="1"/>
    <xf borderId="36" fillId="4" fontId="13" numFmtId="0" xfId="0" applyAlignment="1" applyBorder="1" applyFont="1">
      <alignment horizontal="center"/>
    </xf>
    <xf borderId="37" fillId="4" fontId="13" numFmtId="0" xfId="0" applyAlignment="1" applyBorder="1" applyFont="1">
      <alignment horizontal="center"/>
    </xf>
    <xf borderId="36" fillId="4" fontId="13" numFmtId="0" xfId="0" applyAlignment="1" applyBorder="1" applyFont="1">
      <alignment vertical="center"/>
    </xf>
    <xf borderId="16" fillId="4" fontId="13" numFmtId="0" xfId="0" applyAlignment="1" applyBorder="1" applyFont="1">
      <alignment horizontal="center" shrinkToFit="0" vertical="center" wrapText="1"/>
    </xf>
    <xf borderId="16" fillId="4" fontId="13" numFmtId="0" xfId="0" applyBorder="1" applyFont="1"/>
    <xf quotePrefix="1" borderId="16" fillId="4" fontId="13" numFmtId="0" xfId="0" applyAlignment="1" applyBorder="1" applyFont="1">
      <alignment horizontal="center" shrinkToFit="0" vertical="top" wrapText="1"/>
    </xf>
    <xf borderId="16" fillId="4" fontId="13" numFmtId="0" xfId="0" applyAlignment="1" applyBorder="1" applyFont="1">
      <alignment horizontal="center" vertical="top"/>
    </xf>
    <xf borderId="17" fillId="4" fontId="13" numFmtId="0" xfId="0" applyAlignment="1" applyBorder="1" applyFont="1">
      <alignment horizontal="center" vertical="top"/>
    </xf>
    <xf borderId="16" fillId="4" fontId="13" numFmtId="0" xfId="0" applyAlignment="1" applyBorder="1" applyFont="1">
      <alignment vertical="top"/>
    </xf>
    <xf borderId="9" fillId="4" fontId="13" numFmtId="0" xfId="0" applyBorder="1" applyFont="1"/>
    <xf borderId="28" fillId="4" fontId="13" numFmtId="0" xfId="0" applyBorder="1" applyFont="1"/>
    <xf borderId="28" fillId="4" fontId="13" numFmtId="0" xfId="0" applyAlignment="1" applyBorder="1" applyFont="1">
      <alignment shrinkToFit="0" wrapText="1"/>
    </xf>
    <xf borderId="28" fillId="4" fontId="10" numFmtId="0" xfId="0" applyBorder="1" applyFont="1"/>
    <xf borderId="38" fillId="4" fontId="10" numFmtId="10" xfId="0" applyBorder="1" applyFont="1" applyNumberFormat="1"/>
    <xf borderId="10" fillId="4" fontId="10" numFmtId="10" xfId="0" applyBorder="1" applyFont="1" applyNumberFormat="1"/>
    <xf borderId="11" fillId="4" fontId="10" numFmtId="0" xfId="0" applyBorder="1" applyFont="1"/>
    <xf borderId="22" fillId="4" fontId="13" numFmtId="0" xfId="0" applyBorder="1" applyFont="1"/>
    <xf borderId="22" fillId="4" fontId="10" numFmtId="165" xfId="0" applyBorder="1" applyFont="1" applyNumberFormat="1"/>
    <xf borderId="22" fillId="5" fontId="10" numFmtId="165" xfId="0" applyBorder="1" applyFont="1" applyNumberFormat="1"/>
    <xf borderId="22" fillId="4" fontId="10" numFmtId="168" xfId="0" applyBorder="1" applyFont="1" applyNumberFormat="1"/>
    <xf borderId="32" fillId="4" fontId="10" numFmtId="10" xfId="0" applyBorder="1" applyFont="1" applyNumberFormat="1"/>
    <xf borderId="10" fillId="5" fontId="10" numFmtId="10" xfId="0" applyAlignment="1" applyBorder="1" applyFont="1" applyNumberFormat="1">
      <alignment shrinkToFit="0" wrapText="1"/>
    </xf>
    <xf borderId="6" fillId="4" fontId="10" numFmtId="10" xfId="0" applyBorder="1" applyFont="1" applyNumberFormat="1"/>
    <xf borderId="22" fillId="4" fontId="10" numFmtId="0" xfId="0" applyBorder="1" applyFont="1"/>
    <xf borderId="32" fillId="4" fontId="10" numFmtId="0" xfId="0" applyBorder="1" applyFont="1"/>
    <xf borderId="6" fillId="4" fontId="10" numFmtId="0" xfId="0" applyBorder="1" applyFont="1"/>
    <xf borderId="22" fillId="5" fontId="10" numFmtId="168" xfId="0" applyBorder="1" applyFont="1" applyNumberFormat="1"/>
    <xf borderId="13" fillId="4" fontId="10" numFmtId="0" xfId="0" applyBorder="1" applyFont="1"/>
    <xf borderId="39" fillId="4" fontId="13" numFmtId="0" xfId="0" applyBorder="1" applyFont="1"/>
    <xf borderId="39" fillId="4" fontId="10" numFmtId="165" xfId="0" applyBorder="1" applyFont="1" applyNumberFormat="1"/>
    <xf borderId="39" fillId="4" fontId="10" numFmtId="168" xfId="0" applyBorder="1" applyFont="1" applyNumberFormat="1"/>
    <xf borderId="40" fillId="4" fontId="10" numFmtId="10" xfId="0" applyBorder="1" applyFont="1" applyNumberFormat="1"/>
    <xf borderId="41" fillId="5" fontId="10" numFmtId="10" xfId="0" applyAlignment="1" applyBorder="1" applyFont="1" applyNumberFormat="1">
      <alignment shrinkToFit="0" wrapText="1"/>
    </xf>
    <xf borderId="33" fillId="4" fontId="10" numFmtId="0" xfId="0" applyAlignment="1" applyBorder="1" applyFont="1">
      <alignment shrinkToFit="0" wrapText="1"/>
    </xf>
    <xf borderId="33" fillId="4" fontId="10" numFmtId="167" xfId="0" applyBorder="1" applyFont="1" applyNumberFormat="1"/>
    <xf quotePrefix="1" borderId="33" fillId="4" fontId="10" numFmtId="0" xfId="0" applyAlignment="1" applyBorder="1" applyFont="1">
      <alignment horizontal="left" vertical="center"/>
    </xf>
    <xf borderId="33" fillId="4" fontId="10" numFmtId="0" xfId="0" applyAlignment="1" applyBorder="1" applyFont="1">
      <alignment horizontal="left" shrinkToFit="0" wrapText="1"/>
    </xf>
    <xf borderId="29" fillId="5" fontId="10" numFmtId="0" xfId="0" applyAlignment="1" applyBorder="1" applyFont="1">
      <alignment horizontal="left" shrinkToFit="0" vertical="top" wrapText="1"/>
    </xf>
    <xf borderId="30" fillId="0" fontId="14" numFmtId="0" xfId="0" applyBorder="1" applyFont="1"/>
    <xf borderId="31" fillId="0" fontId="14" numFmtId="0" xfId="0" applyBorder="1" applyFont="1"/>
    <xf borderId="42" fillId="0" fontId="14" numFmtId="0" xfId="0" applyBorder="1" applyFont="1"/>
    <xf borderId="43" fillId="0" fontId="14" numFmtId="0" xfId="0" applyBorder="1" applyFont="1"/>
    <xf borderId="44" fillId="0" fontId="14" numFmtId="0" xfId="0" applyBorder="1" applyFont="1"/>
    <xf borderId="45" fillId="0" fontId="14" numFmtId="0" xfId="0" applyBorder="1" applyFont="1"/>
    <xf borderId="46" fillId="0" fontId="14" numFmtId="0" xfId="0" applyBorder="1" applyFont="1"/>
  </cellXfs>
  <cellStyles count="1">
    <cellStyle xfId="0" name="Normal" builtinId="0"/>
  </cellStyles>
  <dxfs count="1">
    <dxf>
      <font/>
      <fill>
        <patternFill patternType="solid">
          <fgColor rgb="FFC0C0C0"/>
          <bgColor rgb="FFC0C0C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38"/>
    <col customWidth="1" min="2" max="2" width="8.0"/>
    <col customWidth="1" min="3" max="3" width="108.63"/>
    <col customWidth="1" min="4" max="26" width="7.63"/>
  </cols>
  <sheetData>
    <row r="1" ht="14.25" customHeight="1"/>
    <row r="2" ht="14.25" customHeight="1">
      <c r="B2" s="1" t="s">
        <v>0</v>
      </c>
      <c r="C2" s="2"/>
    </row>
    <row r="3" ht="14.25" customHeight="1">
      <c r="B3" s="3" t="s">
        <v>1</v>
      </c>
      <c r="C3" s="4" t="s">
        <v>2</v>
      </c>
    </row>
    <row r="4" ht="14.25" customHeight="1">
      <c r="B4" s="5" t="s">
        <v>1</v>
      </c>
      <c r="C4" s="6" t="s">
        <v>3</v>
      </c>
    </row>
    <row r="5" ht="14.25" customHeight="1">
      <c r="B5" s="5" t="s">
        <v>1</v>
      </c>
      <c r="C5" s="6" t="s">
        <v>4</v>
      </c>
    </row>
    <row r="6" ht="14.25" customHeight="1">
      <c r="B6" s="5" t="s">
        <v>1</v>
      </c>
      <c r="C6" s="6" t="s">
        <v>5</v>
      </c>
    </row>
    <row r="7" ht="14.25" customHeight="1">
      <c r="B7" s="7" t="s">
        <v>1</v>
      </c>
      <c r="C7" s="8" t="s">
        <v>6</v>
      </c>
    </row>
    <row r="8" ht="14.25" customHeight="1">
      <c r="B8" s="9"/>
    </row>
    <row r="9" ht="14.25" customHeight="1">
      <c r="B9" s="1" t="s">
        <v>7</v>
      </c>
      <c r="C9" s="2"/>
    </row>
    <row r="10" ht="14.25" customHeight="1">
      <c r="B10" s="10" t="s">
        <v>8</v>
      </c>
      <c r="C10" s="11"/>
    </row>
    <row r="11" ht="14.25" customHeight="1">
      <c r="B11" s="12" t="s">
        <v>9</v>
      </c>
      <c r="C11" s="6" t="s">
        <v>10</v>
      </c>
    </row>
    <row r="12" ht="14.25" customHeight="1">
      <c r="B12" s="13" t="s">
        <v>11</v>
      </c>
      <c r="C12" s="14"/>
    </row>
    <row r="13" ht="14.25" customHeight="1">
      <c r="B13" s="12" t="s">
        <v>9</v>
      </c>
      <c r="C13" s="6" t="s">
        <v>12</v>
      </c>
    </row>
    <row r="14" ht="15.0" customHeight="1">
      <c r="B14" s="15" t="s">
        <v>13</v>
      </c>
      <c r="C14" s="16" t="s">
        <v>14</v>
      </c>
    </row>
    <row r="15" ht="48.75" customHeight="1">
      <c r="B15" s="15" t="s">
        <v>15</v>
      </c>
      <c r="C15" s="17" t="s">
        <v>16</v>
      </c>
    </row>
    <row r="16" ht="15.0" customHeight="1">
      <c r="B16" s="15" t="s">
        <v>17</v>
      </c>
      <c r="C16" s="16" t="s">
        <v>18</v>
      </c>
    </row>
    <row r="17" ht="14.25" customHeight="1">
      <c r="B17" s="15" t="s">
        <v>19</v>
      </c>
      <c r="C17" s="16" t="s">
        <v>20</v>
      </c>
    </row>
    <row r="18" ht="14.25" customHeight="1">
      <c r="B18" s="18" t="s">
        <v>21</v>
      </c>
      <c r="C18" s="19"/>
    </row>
    <row r="19" ht="73.5" customHeight="1">
      <c r="B19" s="15" t="s">
        <v>9</v>
      </c>
      <c r="C19" s="17" t="s">
        <v>22</v>
      </c>
    </row>
    <row r="20" ht="14.25" customHeight="1">
      <c r="B20" s="20" t="s">
        <v>23</v>
      </c>
      <c r="C20" s="21"/>
    </row>
    <row r="21" ht="15.0" customHeight="1">
      <c r="B21" s="15" t="s">
        <v>9</v>
      </c>
      <c r="C21" s="17" t="s">
        <v>24</v>
      </c>
    </row>
    <row r="22" ht="15.0" customHeight="1">
      <c r="B22" s="15" t="s">
        <v>13</v>
      </c>
      <c r="C22" s="17" t="s">
        <v>25</v>
      </c>
    </row>
    <row r="23" ht="14.25" customHeight="1">
      <c r="B23" s="15" t="s">
        <v>15</v>
      </c>
      <c r="C23" s="17" t="s">
        <v>26</v>
      </c>
    </row>
    <row r="24" ht="14.25" customHeight="1">
      <c r="B24" s="15" t="s">
        <v>17</v>
      </c>
      <c r="C24" s="22" t="s">
        <v>27</v>
      </c>
    </row>
    <row r="25" ht="14.25" customHeight="1">
      <c r="B25" s="23" t="s">
        <v>19</v>
      </c>
      <c r="C25" s="24" t="s">
        <v>28</v>
      </c>
    </row>
    <row r="26" ht="14.25" customHeight="1">
      <c r="B26" s="25"/>
      <c r="C26" s="26"/>
    </row>
    <row r="27" ht="14.25" customHeight="1">
      <c r="B27" s="27" t="s">
        <v>29</v>
      </c>
      <c r="C27" s="28"/>
    </row>
    <row r="28" ht="14.25" customHeight="1">
      <c r="B28" s="10" t="s">
        <v>30</v>
      </c>
      <c r="C28" s="11"/>
    </row>
    <row r="29" ht="49.5" customHeight="1">
      <c r="B29" s="29" t="s">
        <v>31</v>
      </c>
      <c r="C29" s="17" t="s">
        <v>32</v>
      </c>
    </row>
    <row r="30" ht="14.25" customHeight="1">
      <c r="B30" s="29" t="s">
        <v>9</v>
      </c>
      <c r="C30" s="6" t="s">
        <v>33</v>
      </c>
    </row>
    <row r="31" ht="15.0" customHeight="1">
      <c r="B31" s="29" t="s">
        <v>13</v>
      </c>
      <c r="C31" s="16" t="s">
        <v>34</v>
      </c>
    </row>
    <row r="32" ht="48.75" customHeight="1">
      <c r="B32" s="29" t="s">
        <v>15</v>
      </c>
      <c r="C32" s="16" t="s">
        <v>35</v>
      </c>
    </row>
    <row r="33" ht="14.25" customHeight="1">
      <c r="B33" s="29" t="s">
        <v>17</v>
      </c>
      <c r="C33" s="30" t="s">
        <v>36</v>
      </c>
    </row>
    <row r="34" ht="14.25" customHeight="1">
      <c r="B34" s="13" t="s">
        <v>37</v>
      </c>
      <c r="C34" s="14"/>
    </row>
    <row r="35" ht="14.25" customHeight="1">
      <c r="B35" s="31" t="s">
        <v>9</v>
      </c>
      <c r="C35" s="32" t="s">
        <v>38</v>
      </c>
    </row>
    <row r="36" ht="14.25" customHeight="1">
      <c r="C36" s="33"/>
    </row>
    <row r="37" ht="14.25" customHeight="1"/>
    <row r="38" ht="14.25" customHeight="1">
      <c r="B38" s="34"/>
      <c r="C38" s="9"/>
    </row>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scale="8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75"/>
    <col customWidth="1" min="2" max="2" width="54.75"/>
    <col customWidth="1" min="3" max="26" width="7.63"/>
  </cols>
  <sheetData>
    <row r="1" ht="14.25" customHeight="1">
      <c r="A1" s="35" t="s">
        <v>39</v>
      </c>
    </row>
    <row r="2" ht="14.25" customHeight="1">
      <c r="A2" s="36" t="s">
        <v>40</v>
      </c>
      <c r="B2" s="37"/>
    </row>
    <row r="3" ht="14.25" customHeight="1">
      <c r="A3" s="38" t="s">
        <v>41</v>
      </c>
      <c r="B3" s="39" t="s">
        <v>42</v>
      </c>
    </row>
    <row r="4" ht="14.25" customHeight="1">
      <c r="A4" s="40" t="s">
        <v>43</v>
      </c>
      <c r="B4" s="41" t="s">
        <v>44</v>
      </c>
    </row>
    <row r="5" ht="14.25" customHeight="1">
      <c r="A5" s="40" t="s">
        <v>45</v>
      </c>
      <c r="B5" s="39" t="s">
        <v>46</v>
      </c>
    </row>
    <row r="6" ht="14.25" customHeight="1">
      <c r="A6" s="42" t="s">
        <v>47</v>
      </c>
      <c r="B6" s="43"/>
    </row>
    <row r="7" ht="14.25" customHeight="1">
      <c r="A7" s="44" t="s">
        <v>48</v>
      </c>
      <c r="B7" s="39" t="s">
        <v>49</v>
      </c>
    </row>
    <row r="8" ht="14.25" customHeight="1">
      <c r="A8" s="44" t="s">
        <v>50</v>
      </c>
      <c r="B8" s="39"/>
    </row>
    <row r="9" ht="14.25" customHeight="1">
      <c r="A9" s="44" t="s">
        <v>51</v>
      </c>
      <c r="B9" s="45" t="s">
        <v>52</v>
      </c>
    </row>
    <row r="10" ht="14.25" customHeight="1">
      <c r="A10" s="46" t="s">
        <v>53</v>
      </c>
      <c r="B10" s="37"/>
    </row>
    <row r="11" ht="14.25" customHeight="1">
      <c r="A11" s="44" t="s">
        <v>48</v>
      </c>
      <c r="B11" s="39" t="s">
        <v>54</v>
      </c>
    </row>
    <row r="12" ht="14.25" customHeight="1">
      <c r="A12" s="44" t="s">
        <v>50</v>
      </c>
      <c r="B12" s="39" t="s">
        <v>55</v>
      </c>
    </row>
    <row r="13" ht="14.25" customHeight="1">
      <c r="A13" s="44" t="s">
        <v>51</v>
      </c>
      <c r="B13" s="45" t="s">
        <v>52</v>
      </c>
    </row>
    <row r="14" ht="14.25" customHeight="1">
      <c r="A14" s="46" t="s">
        <v>56</v>
      </c>
      <c r="B14" s="47"/>
    </row>
    <row r="15" ht="14.25" customHeight="1">
      <c r="A15" s="44" t="s">
        <v>48</v>
      </c>
      <c r="B15" s="39" t="s">
        <v>57</v>
      </c>
    </row>
    <row r="16" ht="14.25" customHeight="1">
      <c r="A16" s="44" t="s">
        <v>50</v>
      </c>
      <c r="B16" s="39" t="s">
        <v>58</v>
      </c>
    </row>
    <row r="17" ht="14.25" customHeight="1">
      <c r="A17" s="48" t="s">
        <v>51</v>
      </c>
      <c r="B17" s="45" t="s">
        <v>59</v>
      </c>
    </row>
    <row r="18" ht="14.25" customHeight="1">
      <c r="A18" s="49"/>
    </row>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5"/>
    <col customWidth="1" min="2" max="2" width="13.63"/>
    <col customWidth="1" min="3" max="4" width="14.88"/>
    <col customWidth="1" min="5" max="5" width="9.13"/>
    <col customWidth="1" min="6" max="6" width="15.75"/>
    <col customWidth="1" min="7" max="7" width="9.13"/>
    <col customWidth="1" min="8" max="8" width="14.88"/>
    <col customWidth="1" min="9" max="9" width="9.13"/>
    <col customWidth="1" min="10" max="10" width="14.88"/>
    <col customWidth="1" min="11" max="11" width="9.13"/>
    <col customWidth="1" min="12" max="12" width="14.88"/>
    <col customWidth="1" min="13" max="13" width="9.13"/>
    <col customWidth="1" min="14" max="14" width="14.88"/>
    <col customWidth="1" min="15" max="15" width="9.13"/>
    <col customWidth="1" min="16" max="16" width="14.88"/>
    <col customWidth="1" min="17" max="17" width="9.13"/>
    <col customWidth="1" min="18" max="18" width="14.88"/>
    <col customWidth="1" min="19" max="19" width="9.13"/>
    <col customWidth="1" min="20" max="20" width="14.88"/>
    <col customWidth="1" min="21" max="21" width="9.13"/>
    <col customWidth="1" min="22" max="22" width="14.88"/>
    <col customWidth="1" min="23" max="23" width="9.13"/>
    <col customWidth="1" min="24" max="24" width="14.88"/>
    <col customWidth="1" min="25" max="25" width="9.13"/>
    <col customWidth="1" min="26" max="26" width="14.88"/>
    <col customWidth="1" min="27" max="27" width="9.13"/>
    <col customWidth="1" min="28" max="28" width="14.88"/>
    <col customWidth="1" min="29" max="29" width="9.13"/>
    <col customWidth="1" min="30" max="30" width="14.88"/>
    <col customWidth="1" min="31" max="31" width="9.13"/>
    <col customWidth="1" min="32" max="32" width="14.88"/>
    <col customWidth="1" min="33" max="33" width="9.13"/>
  </cols>
  <sheetData>
    <row r="1" ht="14.25" customHeight="1">
      <c r="A1" s="50" t="str">
        <f>'Contact Information'!B3&amp;CHAR(10)&amp;"Deficit Elimination Plan"</f>
        <v>Francis Street Primary School
Deficit Elimination Plan</v>
      </c>
      <c r="B1" s="51"/>
      <c r="C1" s="52" t="s">
        <v>60</v>
      </c>
      <c r="D1" s="52" t="str">
        <f>(NUMBERVALUE(LEFT(C1,4)))+1&amp;"-"&amp;(NUMBERVALUE(MID(C1,6,2))+1)&amp;CHAR(10)&amp;"Budget/DEP"</f>
        <v>#NAME?</v>
      </c>
      <c r="E1" s="52" t="s">
        <v>61</v>
      </c>
      <c r="F1" s="52" t="str">
        <f>(NUMBERVALUE(LEFT(D1,4)))+1&amp;"-"&amp;(NUMBERVALUE(MID(D1,6,2))+1)&amp;CHAR(10)&amp;"Estimated"</f>
        <v>#NAME?</v>
      </c>
      <c r="G1" s="52" t="s">
        <v>61</v>
      </c>
      <c r="H1" s="52" t="str">
        <f>(NUMBERVALUE(LEFT(F1,4)))+1&amp;"-"&amp;(NUMBERVALUE(MID(F1,6,2))+1)&amp;CHAR(10)&amp;"Estimated"</f>
        <v>#NAME?</v>
      </c>
      <c r="I1" s="52" t="s">
        <v>61</v>
      </c>
      <c r="J1" s="52" t="str">
        <f>(NUMBERVALUE(LEFT(H1,4)))+1&amp;"-"&amp;(NUMBERVALUE(MID(H1,6,2))+1)&amp;CHAR(10)&amp;"Estimated"</f>
        <v>#NAME?</v>
      </c>
      <c r="K1" s="52" t="s">
        <v>61</v>
      </c>
      <c r="L1" s="52" t="str">
        <f>(NUMBERVALUE(LEFT(J1,4)))+1&amp;"-"&amp;(NUMBERVALUE(MID(J1,6,2))+1)&amp;CHAR(10)&amp;"Estimated"</f>
        <v>#NAME?</v>
      </c>
      <c r="M1" s="52" t="s">
        <v>61</v>
      </c>
      <c r="N1" s="52" t="str">
        <f>(NUMBERVALUE(LEFT(L1,4)))+1&amp;"-"&amp;(NUMBERVALUE(MID(L1,6,2))+1)&amp;CHAR(10)&amp;"Estimated"</f>
        <v>#NAME?</v>
      </c>
      <c r="O1" s="52" t="s">
        <v>61</v>
      </c>
      <c r="P1" s="52" t="str">
        <f>(NUMBERVALUE(LEFT(N1,4)))+1&amp;"-"&amp;(NUMBERVALUE(MID(N1,6,2))+1)&amp;CHAR(10)&amp;"Estimated"</f>
        <v>#NAME?</v>
      </c>
      <c r="Q1" s="52" t="s">
        <v>61</v>
      </c>
      <c r="R1" s="52" t="str">
        <f>(NUMBERVALUE(LEFT(P1,4)))+1&amp;"-"&amp;(NUMBERVALUE(MID(P1,6,2))+1)&amp;CHAR(10)&amp;"Estimated"</f>
        <v>#NAME?</v>
      </c>
      <c r="S1" s="52" t="s">
        <v>61</v>
      </c>
      <c r="T1" s="52" t="str">
        <f>(NUMBERVALUE(LEFT(R1,4)))+1&amp;"-"&amp;(NUMBERVALUE(MID(R1,6,2))+1)&amp;CHAR(10)&amp;"Estimated"</f>
        <v>#NAME?</v>
      </c>
      <c r="U1" s="52" t="s">
        <v>61</v>
      </c>
      <c r="V1" s="52" t="str">
        <f>(NUMBERVALUE(LEFT(T1,4)))+1&amp;"-"&amp;(NUMBERVALUE(MID(T1,6,2))+1)&amp;CHAR(10)&amp;"Estimated"</f>
        <v>#NAME?</v>
      </c>
      <c r="W1" s="52" t="s">
        <v>61</v>
      </c>
      <c r="X1" s="52" t="str">
        <f>(NUMBERVALUE(LEFT(V1,4)))+1&amp;"-"&amp;(NUMBERVALUE(MID(V1,6,2))+1)&amp;CHAR(10)&amp;"Estimated"</f>
        <v>#NAME?</v>
      </c>
      <c r="Y1" s="52" t="s">
        <v>61</v>
      </c>
      <c r="Z1" s="52" t="str">
        <f>(NUMBERVALUE(LEFT(X1,4)))+1&amp;"-"&amp;(NUMBERVALUE(MID(X1,6,2))+1)&amp;CHAR(10)&amp;"Estimated"</f>
        <v>#NAME?</v>
      </c>
      <c r="AA1" s="52" t="s">
        <v>61</v>
      </c>
      <c r="AB1" s="52" t="str">
        <f>(NUMBERVALUE(LEFT(Z1,4)))+1&amp;"-"&amp;(NUMBERVALUE(MID(Z1,6,2))+1)&amp;CHAR(10)&amp;"Estimated"</f>
        <v>#NAME?</v>
      </c>
      <c r="AC1" s="52" t="s">
        <v>61</v>
      </c>
      <c r="AD1" s="52" t="str">
        <f>(NUMBERVALUE(LEFT(AB1,4)))+1&amp;"-"&amp;(NUMBERVALUE(MID(AB1,6,2))+1)&amp;CHAR(10)&amp;"Estimated"</f>
        <v>#NAME?</v>
      </c>
      <c r="AE1" s="52" t="s">
        <v>61</v>
      </c>
      <c r="AF1" s="52" t="str">
        <f>(NUMBERVALUE(LEFT(AD1,4)))+1&amp;"-"&amp;(NUMBERVALUE(MID(AD1,6,2))+1)&amp;CHAR(10)&amp;"Estimated"</f>
        <v>#NAME?</v>
      </c>
      <c r="AG1" s="52" t="s">
        <v>61</v>
      </c>
    </row>
    <row r="2" ht="14.25" customHeight="1">
      <c r="A2" s="53" t="s">
        <v>62</v>
      </c>
      <c r="B2" s="54"/>
      <c r="C2" s="55">
        <v>44509.0</v>
      </c>
      <c r="D2" s="56">
        <f>C35</f>
        <v>-20962</v>
      </c>
      <c r="E2" s="57"/>
      <c r="F2" s="56">
        <f>D35</f>
        <v>39086</v>
      </c>
      <c r="G2" s="58"/>
      <c r="H2" s="56">
        <f>F35</f>
        <v>39086</v>
      </c>
      <c r="I2" s="58"/>
      <c r="J2" s="56">
        <f>H35</f>
        <v>39086</v>
      </c>
      <c r="K2" s="58"/>
      <c r="L2" s="56">
        <f>J35</f>
        <v>39086</v>
      </c>
      <c r="M2" s="58"/>
      <c r="N2" s="56">
        <f>L35</f>
        <v>39086</v>
      </c>
      <c r="O2" s="58"/>
      <c r="P2" s="56">
        <f>N35</f>
        <v>39086</v>
      </c>
      <c r="Q2" s="58"/>
      <c r="R2" s="56">
        <f>P35</f>
        <v>39086</v>
      </c>
      <c r="S2" s="58"/>
      <c r="T2" s="56">
        <f>R35</f>
        <v>39086</v>
      </c>
      <c r="U2" s="58"/>
      <c r="V2" s="56">
        <f>T35</f>
        <v>39086</v>
      </c>
      <c r="W2" s="58"/>
      <c r="X2" s="56">
        <f>V35</f>
        <v>39086</v>
      </c>
      <c r="Y2" s="58"/>
      <c r="Z2" s="56">
        <f>X35</f>
        <v>39086</v>
      </c>
      <c r="AA2" s="58"/>
      <c r="AB2" s="56">
        <f>Z35</f>
        <v>39086</v>
      </c>
      <c r="AC2" s="58"/>
      <c r="AD2" s="56">
        <f>AB35</f>
        <v>39086</v>
      </c>
      <c r="AE2" s="58"/>
      <c r="AF2" s="56">
        <f>AD35</f>
        <v>39086</v>
      </c>
      <c r="AG2" s="58"/>
    </row>
    <row r="3" ht="14.25" customHeight="1">
      <c r="A3" s="59" t="s">
        <v>63</v>
      </c>
      <c r="B3" s="60" t="s">
        <v>64</v>
      </c>
      <c r="C3" s="61"/>
      <c r="D3" s="61"/>
      <c r="E3" s="62"/>
      <c r="F3" s="61"/>
      <c r="G3" s="62"/>
      <c r="H3" s="61"/>
      <c r="I3" s="62"/>
      <c r="J3" s="61"/>
      <c r="K3" s="62"/>
      <c r="L3" s="61"/>
      <c r="M3" s="62"/>
      <c r="N3" s="61"/>
      <c r="O3" s="63"/>
      <c r="P3" s="61"/>
      <c r="Q3" s="63"/>
      <c r="R3" s="61"/>
      <c r="S3" s="63"/>
      <c r="T3" s="61"/>
      <c r="U3" s="63"/>
      <c r="V3" s="61"/>
      <c r="W3" s="63"/>
      <c r="X3" s="61"/>
      <c r="Y3" s="63"/>
      <c r="Z3" s="61"/>
      <c r="AA3" s="63"/>
      <c r="AB3" s="61"/>
      <c r="AC3" s="63"/>
      <c r="AD3" s="61"/>
      <c r="AE3" s="63"/>
      <c r="AF3" s="61"/>
      <c r="AG3" s="63"/>
    </row>
    <row r="4" ht="14.25" customHeight="1">
      <c r="A4" s="64" t="s">
        <v>65</v>
      </c>
      <c r="B4" s="65" t="s">
        <v>66</v>
      </c>
      <c r="C4" s="55">
        <v>37449.0</v>
      </c>
      <c r="D4" s="55">
        <v>4662.0</v>
      </c>
      <c r="E4" s="66" t="str">
        <f>IFERROR((D4-C4)/C4,IF(D4&lt;&gt;0,§,0))</f>
        <v>#ERROR!</v>
      </c>
      <c r="F4" s="55">
        <v>0.0</v>
      </c>
      <c r="G4" s="66">
        <f t="shared" ref="G4:G10" si="1">IFERROR((F4-D4)/D4,IF(F4&lt;&gt;0,1,0))</f>
        <v>-1</v>
      </c>
      <c r="H4" s="55">
        <v>0.0</v>
      </c>
      <c r="I4" s="66">
        <f t="shared" ref="I4:I10" si="2">IFERROR((H4-F4)/F4,IF(H4&lt;&gt;0,1,0))</f>
        <v>0</v>
      </c>
      <c r="J4" s="55">
        <v>0.0</v>
      </c>
      <c r="K4" s="66">
        <f t="shared" ref="K4:K10" si="3">IFERROR((J4-H4)/H4,IF(J4&lt;&gt;0,1,0))</f>
        <v>0</v>
      </c>
      <c r="L4" s="55">
        <v>0.0</v>
      </c>
      <c r="M4" s="66">
        <f>IFERROR((L4-J4)/J4,IF(L4&lt;&gt;0,1,0))</f>
        <v>0</v>
      </c>
      <c r="N4" s="55">
        <v>0.0</v>
      </c>
      <c r="O4" s="66">
        <f>IFERROR((N4-L4)/L4,IF(N4&lt;&gt;0,1,0))</f>
        <v>0</v>
      </c>
      <c r="P4" s="55">
        <v>0.0</v>
      </c>
      <c r="Q4" s="66">
        <f>IFERROR((P4-N4)/N4,IF(P4&lt;&gt;0,1,0))</f>
        <v>0</v>
      </c>
      <c r="R4" s="55">
        <v>0.0</v>
      </c>
      <c r="S4" s="66">
        <f>IFERROR((R4-P4)/P4,IF(R4&lt;&gt;0,1,0))</f>
        <v>0</v>
      </c>
      <c r="T4" s="55">
        <v>0.0</v>
      </c>
      <c r="U4" s="66">
        <f>IFERROR((T4-R4)/R4,IF(T4&lt;&gt;0,1,0))</f>
        <v>0</v>
      </c>
      <c r="V4" s="55">
        <v>0.0</v>
      </c>
      <c r="W4" s="66">
        <f>IFERROR((V4-T4)/T4,IF(V4&lt;&gt;0,1,0))</f>
        <v>0</v>
      </c>
      <c r="X4" s="55">
        <v>0.0</v>
      </c>
      <c r="Y4" s="66">
        <f>IFERROR((X4-V4)/V4,IF(X4&lt;&gt;0,1,0))</f>
        <v>0</v>
      </c>
      <c r="Z4" s="55">
        <v>0.0</v>
      </c>
      <c r="AA4" s="66">
        <f>IFERROR((Z4-X4)/X4,IF(Z4&lt;&gt;0,1,0))</f>
        <v>0</v>
      </c>
      <c r="AB4" s="55">
        <v>0.0</v>
      </c>
      <c r="AC4" s="66">
        <f>IFERROR((AB4-Z4)/Z4,IF(AB4&lt;&gt;0,1,0))</f>
        <v>0</v>
      </c>
      <c r="AD4" s="55">
        <v>0.0</v>
      </c>
      <c r="AE4" s="66">
        <f>IFERROR((AD4-AB4)/AB4,IF(AD4&lt;&gt;0,1,0))</f>
        <v>0</v>
      </c>
      <c r="AF4" s="55">
        <v>0.0</v>
      </c>
      <c r="AG4" s="66">
        <f>IFERROR((AF4-AD4)/AD4,IF(AF4&lt;&gt;0,1,0))</f>
        <v>0</v>
      </c>
    </row>
    <row r="5" ht="14.25" customHeight="1">
      <c r="A5" s="67" t="s">
        <v>67</v>
      </c>
      <c r="B5" s="68" t="s">
        <v>68</v>
      </c>
      <c r="C5" s="55">
        <v>0.0</v>
      </c>
      <c r="D5" s="55">
        <v>0.0</v>
      </c>
      <c r="E5" s="69">
        <f t="shared" ref="E5:E10" si="4">IFERROR((D5-C5)/C5,IF(D5&lt;&gt;0,1,0))</f>
        <v>0</v>
      </c>
      <c r="F5" s="55">
        <v>0.0</v>
      </c>
      <c r="G5" s="69">
        <f t="shared" si="1"/>
        <v>0</v>
      </c>
      <c r="H5" s="55">
        <v>0.0</v>
      </c>
      <c r="I5" s="69">
        <f t="shared" si="2"/>
        <v>0</v>
      </c>
      <c r="J5" s="55">
        <v>0.0</v>
      </c>
      <c r="K5" s="69">
        <f t="shared" si="3"/>
        <v>0</v>
      </c>
      <c r="L5" s="55">
        <v>0.0</v>
      </c>
      <c r="M5" s="69">
        <f t="shared" ref="M5:M10" si="5">IFERROR((L5-J5)/J5,IF(L5&gt;0,1,0))</f>
        <v>0</v>
      </c>
      <c r="N5" s="55">
        <v>0.0</v>
      </c>
      <c r="O5" s="69">
        <f t="shared" ref="O5:O10" si="6">IFERROR((N5-L5)/L5,IF(N5&gt;0,1,0))</f>
        <v>0</v>
      </c>
      <c r="P5" s="55">
        <v>0.0</v>
      </c>
      <c r="Q5" s="69">
        <f t="shared" ref="Q5:Q10" si="7">IFERROR((P5-N5)/N5,IF(P5&gt;0,1,0))</f>
        <v>0</v>
      </c>
      <c r="R5" s="55">
        <v>0.0</v>
      </c>
      <c r="S5" s="69">
        <f t="shared" ref="S5:S10" si="8">IFERROR((R5-P5)/P5,IF(R5&gt;0,1,0))</f>
        <v>0</v>
      </c>
      <c r="T5" s="55">
        <v>0.0</v>
      </c>
      <c r="U5" s="69">
        <f t="shared" ref="U5:U10" si="9">IFERROR((T5-R5)/R5,IF(T5&gt;0,1,0))</f>
        <v>0</v>
      </c>
      <c r="V5" s="55">
        <v>0.0</v>
      </c>
      <c r="W5" s="69">
        <f t="shared" ref="W5:W10" si="10">IFERROR((V5-T5)/T5,IF(V5&gt;0,1,0))</f>
        <v>0</v>
      </c>
      <c r="X5" s="55">
        <v>0.0</v>
      </c>
      <c r="Y5" s="69">
        <f t="shared" ref="Y5:Y10" si="11">IFERROR((X5-V5)/V5,IF(X5&gt;0,1,0))</f>
        <v>0</v>
      </c>
      <c r="Z5" s="55">
        <v>0.0</v>
      </c>
      <c r="AA5" s="69">
        <f t="shared" ref="AA5:AA10" si="12">IFERROR((Z5-X5)/X5,IF(Z5&gt;0,1,0))</f>
        <v>0</v>
      </c>
      <c r="AB5" s="55">
        <v>0.0</v>
      </c>
      <c r="AC5" s="69">
        <f t="shared" ref="AC5:AC10" si="13">IFERROR((AB5-Z5)/Z5,IF(AB5&gt;0,1,0))</f>
        <v>0</v>
      </c>
      <c r="AD5" s="55">
        <v>0.0</v>
      </c>
      <c r="AE5" s="69">
        <f t="shared" ref="AE5:AE10" si="14">IFERROR((AD5-AB5)/AB5,IF(AD5&gt;0,1,0))</f>
        <v>0</v>
      </c>
      <c r="AF5" s="55">
        <v>0.0</v>
      </c>
      <c r="AG5" s="69">
        <f t="shared" ref="AG5:AG10" si="15">IFERROR((AF5-AD5)/AD5,IF(AF5&gt;0,1,0))</f>
        <v>0</v>
      </c>
    </row>
    <row r="6" ht="14.25" customHeight="1">
      <c r="A6" s="67" t="s">
        <v>69</v>
      </c>
      <c r="B6" s="68" t="s">
        <v>70</v>
      </c>
      <c r="C6" s="55">
        <v>0.0</v>
      </c>
      <c r="D6" s="55">
        <v>0.0</v>
      </c>
      <c r="E6" s="69">
        <f t="shared" si="4"/>
        <v>0</v>
      </c>
      <c r="F6" s="55">
        <v>0.0</v>
      </c>
      <c r="G6" s="69">
        <f t="shared" si="1"/>
        <v>0</v>
      </c>
      <c r="H6" s="55">
        <v>0.0</v>
      </c>
      <c r="I6" s="69">
        <f t="shared" si="2"/>
        <v>0</v>
      </c>
      <c r="J6" s="55">
        <v>0.0</v>
      </c>
      <c r="K6" s="69">
        <f t="shared" si="3"/>
        <v>0</v>
      </c>
      <c r="L6" s="55">
        <v>0.0</v>
      </c>
      <c r="M6" s="69">
        <f t="shared" si="5"/>
        <v>0</v>
      </c>
      <c r="N6" s="55">
        <v>0.0</v>
      </c>
      <c r="O6" s="69">
        <f t="shared" si="6"/>
        <v>0</v>
      </c>
      <c r="P6" s="55">
        <v>0.0</v>
      </c>
      <c r="Q6" s="69">
        <f t="shared" si="7"/>
        <v>0</v>
      </c>
      <c r="R6" s="55">
        <v>0.0</v>
      </c>
      <c r="S6" s="69">
        <f t="shared" si="8"/>
        <v>0</v>
      </c>
      <c r="T6" s="55">
        <v>0.0</v>
      </c>
      <c r="U6" s="69">
        <f t="shared" si="9"/>
        <v>0</v>
      </c>
      <c r="V6" s="55">
        <v>0.0</v>
      </c>
      <c r="W6" s="69">
        <f t="shared" si="10"/>
        <v>0</v>
      </c>
      <c r="X6" s="55">
        <v>0.0</v>
      </c>
      <c r="Y6" s="69">
        <f t="shared" si="11"/>
        <v>0</v>
      </c>
      <c r="Z6" s="55">
        <v>0.0</v>
      </c>
      <c r="AA6" s="69">
        <f t="shared" si="12"/>
        <v>0</v>
      </c>
      <c r="AB6" s="55">
        <v>0.0</v>
      </c>
      <c r="AC6" s="69">
        <f t="shared" si="13"/>
        <v>0</v>
      </c>
      <c r="AD6" s="55">
        <v>0.0</v>
      </c>
      <c r="AE6" s="69">
        <f t="shared" si="14"/>
        <v>0</v>
      </c>
      <c r="AF6" s="55">
        <v>0.0</v>
      </c>
      <c r="AG6" s="69">
        <f t="shared" si="15"/>
        <v>0</v>
      </c>
    </row>
    <row r="7" ht="14.25" customHeight="1">
      <c r="A7" s="67" t="s">
        <v>71</v>
      </c>
      <c r="B7" s="68" t="s">
        <v>72</v>
      </c>
      <c r="C7" s="55">
        <v>392879.0</v>
      </c>
      <c r="D7" s="55">
        <v>558786.0</v>
      </c>
      <c r="E7" s="69">
        <f t="shared" si="4"/>
        <v>0.4222852329</v>
      </c>
      <c r="F7" s="55">
        <v>0.0</v>
      </c>
      <c r="G7" s="69">
        <f t="shared" si="1"/>
        <v>-1</v>
      </c>
      <c r="H7" s="55">
        <v>0.0</v>
      </c>
      <c r="I7" s="69">
        <f t="shared" si="2"/>
        <v>0</v>
      </c>
      <c r="J7" s="55">
        <v>0.0</v>
      </c>
      <c r="K7" s="69">
        <f t="shared" si="3"/>
        <v>0</v>
      </c>
      <c r="L7" s="55">
        <v>0.0</v>
      </c>
      <c r="M7" s="69">
        <f t="shared" si="5"/>
        <v>0</v>
      </c>
      <c r="N7" s="55">
        <v>0.0</v>
      </c>
      <c r="O7" s="69">
        <f t="shared" si="6"/>
        <v>0</v>
      </c>
      <c r="P7" s="55">
        <v>0.0</v>
      </c>
      <c r="Q7" s="69">
        <f t="shared" si="7"/>
        <v>0</v>
      </c>
      <c r="R7" s="55">
        <v>0.0</v>
      </c>
      <c r="S7" s="69">
        <f t="shared" si="8"/>
        <v>0</v>
      </c>
      <c r="T7" s="55">
        <v>0.0</v>
      </c>
      <c r="U7" s="69">
        <f t="shared" si="9"/>
        <v>0</v>
      </c>
      <c r="V7" s="55">
        <v>0.0</v>
      </c>
      <c r="W7" s="69">
        <f t="shared" si="10"/>
        <v>0</v>
      </c>
      <c r="X7" s="55">
        <v>0.0</v>
      </c>
      <c r="Y7" s="69">
        <f t="shared" si="11"/>
        <v>0</v>
      </c>
      <c r="Z7" s="55">
        <v>0.0</v>
      </c>
      <c r="AA7" s="69">
        <f t="shared" si="12"/>
        <v>0</v>
      </c>
      <c r="AB7" s="55">
        <v>0.0</v>
      </c>
      <c r="AC7" s="69">
        <f t="shared" si="13"/>
        <v>0</v>
      </c>
      <c r="AD7" s="55">
        <v>0.0</v>
      </c>
      <c r="AE7" s="69">
        <f t="shared" si="14"/>
        <v>0</v>
      </c>
      <c r="AF7" s="55">
        <v>0.0</v>
      </c>
      <c r="AG7" s="69">
        <f t="shared" si="15"/>
        <v>0</v>
      </c>
    </row>
    <row r="8" ht="14.25" customHeight="1">
      <c r="A8" s="67" t="s">
        <v>73</v>
      </c>
      <c r="B8" s="68" t="s">
        <v>74</v>
      </c>
      <c r="C8" s="55">
        <v>20759.0</v>
      </c>
      <c r="D8" s="55">
        <v>0.0</v>
      </c>
      <c r="E8" s="69">
        <f t="shared" si="4"/>
        <v>-1</v>
      </c>
      <c r="F8" s="55">
        <v>0.0</v>
      </c>
      <c r="G8" s="69">
        <f t="shared" si="1"/>
        <v>0</v>
      </c>
      <c r="H8" s="55">
        <v>0.0</v>
      </c>
      <c r="I8" s="69">
        <f t="shared" si="2"/>
        <v>0</v>
      </c>
      <c r="J8" s="55">
        <v>0.0</v>
      </c>
      <c r="K8" s="69">
        <f t="shared" si="3"/>
        <v>0</v>
      </c>
      <c r="L8" s="55">
        <v>0.0</v>
      </c>
      <c r="M8" s="69">
        <f t="shared" si="5"/>
        <v>0</v>
      </c>
      <c r="N8" s="55">
        <v>0.0</v>
      </c>
      <c r="O8" s="69">
        <f t="shared" si="6"/>
        <v>0</v>
      </c>
      <c r="P8" s="55">
        <v>0.0</v>
      </c>
      <c r="Q8" s="69">
        <f t="shared" si="7"/>
        <v>0</v>
      </c>
      <c r="R8" s="55">
        <v>0.0</v>
      </c>
      <c r="S8" s="69">
        <f t="shared" si="8"/>
        <v>0</v>
      </c>
      <c r="T8" s="55">
        <v>0.0</v>
      </c>
      <c r="U8" s="69">
        <f t="shared" si="9"/>
        <v>0</v>
      </c>
      <c r="V8" s="55">
        <v>0.0</v>
      </c>
      <c r="W8" s="69">
        <f t="shared" si="10"/>
        <v>0</v>
      </c>
      <c r="X8" s="55">
        <v>0.0</v>
      </c>
      <c r="Y8" s="69">
        <f t="shared" si="11"/>
        <v>0</v>
      </c>
      <c r="Z8" s="55">
        <v>0.0</v>
      </c>
      <c r="AA8" s="69">
        <f t="shared" si="12"/>
        <v>0</v>
      </c>
      <c r="AB8" s="55">
        <v>0.0</v>
      </c>
      <c r="AC8" s="69">
        <f t="shared" si="13"/>
        <v>0</v>
      </c>
      <c r="AD8" s="55">
        <v>0.0</v>
      </c>
      <c r="AE8" s="69">
        <f t="shared" si="14"/>
        <v>0</v>
      </c>
      <c r="AF8" s="55">
        <v>0.0</v>
      </c>
      <c r="AG8" s="69">
        <f t="shared" si="15"/>
        <v>0</v>
      </c>
    </row>
    <row r="9" ht="14.25" customHeight="1">
      <c r="A9" s="67" t="s">
        <v>75</v>
      </c>
      <c r="B9" s="68" t="s">
        <v>76</v>
      </c>
      <c r="C9" s="55">
        <v>6351.0</v>
      </c>
      <c r="D9" s="55">
        <v>0.0</v>
      </c>
      <c r="E9" s="69">
        <f t="shared" si="4"/>
        <v>-1</v>
      </c>
      <c r="F9" s="55">
        <v>0.0</v>
      </c>
      <c r="G9" s="69">
        <f t="shared" si="1"/>
        <v>0</v>
      </c>
      <c r="H9" s="55">
        <v>0.0</v>
      </c>
      <c r="I9" s="69">
        <f t="shared" si="2"/>
        <v>0</v>
      </c>
      <c r="J9" s="55">
        <v>0.0</v>
      </c>
      <c r="K9" s="69">
        <f t="shared" si="3"/>
        <v>0</v>
      </c>
      <c r="L9" s="55">
        <v>0.0</v>
      </c>
      <c r="M9" s="69">
        <f t="shared" si="5"/>
        <v>0</v>
      </c>
      <c r="N9" s="55">
        <v>0.0</v>
      </c>
      <c r="O9" s="69">
        <f t="shared" si="6"/>
        <v>0</v>
      </c>
      <c r="P9" s="55">
        <v>0.0</v>
      </c>
      <c r="Q9" s="69">
        <f t="shared" si="7"/>
        <v>0</v>
      </c>
      <c r="R9" s="55">
        <v>0.0</v>
      </c>
      <c r="S9" s="69">
        <f t="shared" si="8"/>
        <v>0</v>
      </c>
      <c r="T9" s="55">
        <v>0.0</v>
      </c>
      <c r="U9" s="69">
        <f t="shared" si="9"/>
        <v>0</v>
      </c>
      <c r="V9" s="55">
        <v>0.0</v>
      </c>
      <c r="W9" s="69">
        <f t="shared" si="10"/>
        <v>0</v>
      </c>
      <c r="X9" s="55">
        <v>0.0</v>
      </c>
      <c r="Y9" s="69">
        <f t="shared" si="11"/>
        <v>0</v>
      </c>
      <c r="Z9" s="55">
        <v>0.0</v>
      </c>
      <c r="AA9" s="69">
        <f t="shared" si="12"/>
        <v>0</v>
      </c>
      <c r="AB9" s="55">
        <v>0.0</v>
      </c>
      <c r="AC9" s="69">
        <f t="shared" si="13"/>
        <v>0</v>
      </c>
      <c r="AD9" s="55">
        <v>0.0</v>
      </c>
      <c r="AE9" s="69">
        <f t="shared" si="14"/>
        <v>0</v>
      </c>
      <c r="AF9" s="55">
        <v>0.0</v>
      </c>
      <c r="AG9" s="69">
        <f t="shared" si="15"/>
        <v>0</v>
      </c>
    </row>
    <row r="10" ht="14.25" customHeight="1">
      <c r="A10" s="70" t="s">
        <v>77</v>
      </c>
      <c r="B10" s="71" t="s">
        <v>78</v>
      </c>
      <c r="C10" s="72">
        <f t="shared" ref="C10:D10" si="16">SUM(C4:C9)</f>
        <v>457438</v>
      </c>
      <c r="D10" s="72">
        <f t="shared" si="16"/>
        <v>563448</v>
      </c>
      <c r="E10" s="73">
        <f t="shared" si="4"/>
        <v>0.2317472532</v>
      </c>
      <c r="F10" s="72">
        <f>SUM(F4:F9)</f>
        <v>0</v>
      </c>
      <c r="G10" s="73">
        <f t="shared" si="1"/>
        <v>-1</v>
      </c>
      <c r="H10" s="72">
        <f>SUM(H4:H9)</f>
        <v>0</v>
      </c>
      <c r="I10" s="73">
        <f t="shared" si="2"/>
        <v>0</v>
      </c>
      <c r="J10" s="72">
        <f>SUM(J4:J9)</f>
        <v>0</v>
      </c>
      <c r="K10" s="73">
        <f t="shared" si="3"/>
        <v>0</v>
      </c>
      <c r="L10" s="72">
        <f>SUM(L4:L9)</f>
        <v>0</v>
      </c>
      <c r="M10" s="73">
        <f t="shared" si="5"/>
        <v>0</v>
      </c>
      <c r="N10" s="72">
        <f>SUM(N4:N9)</f>
        <v>0</v>
      </c>
      <c r="O10" s="73">
        <f t="shared" si="6"/>
        <v>0</v>
      </c>
      <c r="P10" s="72">
        <f>SUM(P4:P9)</f>
        <v>0</v>
      </c>
      <c r="Q10" s="73">
        <f t="shared" si="7"/>
        <v>0</v>
      </c>
      <c r="R10" s="72">
        <f>SUM(R4:R9)</f>
        <v>0</v>
      </c>
      <c r="S10" s="73">
        <f t="shared" si="8"/>
        <v>0</v>
      </c>
      <c r="T10" s="72">
        <f>SUM(T4:T9)</f>
        <v>0</v>
      </c>
      <c r="U10" s="73">
        <f t="shared" si="9"/>
        <v>0</v>
      </c>
      <c r="V10" s="72">
        <f>SUM(V4:V9)</f>
        <v>0</v>
      </c>
      <c r="W10" s="73">
        <f t="shared" si="10"/>
        <v>0</v>
      </c>
      <c r="X10" s="72">
        <f>SUM(X4:X9)</f>
        <v>0</v>
      </c>
      <c r="Y10" s="73">
        <f t="shared" si="11"/>
        <v>0</v>
      </c>
      <c r="Z10" s="72">
        <f>SUM(Z4:Z9)</f>
        <v>0</v>
      </c>
      <c r="AA10" s="73">
        <f t="shared" si="12"/>
        <v>0</v>
      </c>
      <c r="AB10" s="72">
        <f>SUM(AB4:AB9)</f>
        <v>0</v>
      </c>
      <c r="AC10" s="73">
        <f t="shared" si="13"/>
        <v>0</v>
      </c>
      <c r="AD10" s="72">
        <f>SUM(AD4:AD9)</f>
        <v>0</v>
      </c>
      <c r="AE10" s="73">
        <f t="shared" si="14"/>
        <v>0</v>
      </c>
      <c r="AF10" s="72">
        <f>SUM(AF4:AF9)</f>
        <v>0</v>
      </c>
      <c r="AG10" s="73">
        <f t="shared" si="15"/>
        <v>0</v>
      </c>
    </row>
    <row r="11" ht="14.25" customHeight="1">
      <c r="A11" s="74" t="s">
        <v>79</v>
      </c>
      <c r="B11" s="75"/>
      <c r="C11" s="76"/>
      <c r="D11" s="76"/>
      <c r="E11" s="77"/>
      <c r="F11" s="76"/>
      <c r="G11" s="77"/>
      <c r="H11" s="76"/>
      <c r="I11" s="77"/>
      <c r="J11" s="76"/>
      <c r="K11" s="77"/>
      <c r="L11" s="76"/>
      <c r="M11" s="77"/>
      <c r="N11" s="76"/>
      <c r="O11" s="78"/>
      <c r="P11" s="76"/>
      <c r="Q11" s="78"/>
      <c r="R11" s="76"/>
      <c r="S11" s="78"/>
      <c r="T11" s="76"/>
      <c r="U11" s="78"/>
      <c r="V11" s="76"/>
      <c r="W11" s="78"/>
      <c r="X11" s="76"/>
      <c r="Y11" s="78"/>
      <c r="Z11" s="76"/>
      <c r="AA11" s="78"/>
      <c r="AB11" s="76"/>
      <c r="AC11" s="78"/>
      <c r="AD11" s="76"/>
      <c r="AE11" s="78"/>
      <c r="AF11" s="76"/>
      <c r="AG11" s="78"/>
    </row>
    <row r="12" ht="14.25" customHeight="1">
      <c r="A12" s="79" t="s">
        <v>80</v>
      </c>
      <c r="B12" s="80"/>
      <c r="C12" s="81"/>
      <c r="D12" s="81"/>
      <c r="E12" s="82"/>
      <c r="F12" s="81"/>
      <c r="G12" s="82"/>
      <c r="H12" s="81"/>
      <c r="I12" s="82"/>
      <c r="J12" s="81"/>
      <c r="K12" s="82"/>
      <c r="L12" s="81"/>
      <c r="M12" s="82"/>
      <c r="N12" s="81"/>
      <c r="O12" s="83"/>
      <c r="P12" s="81"/>
      <c r="Q12" s="83"/>
      <c r="R12" s="81"/>
      <c r="S12" s="83"/>
      <c r="T12" s="81"/>
      <c r="U12" s="83"/>
      <c r="V12" s="81"/>
      <c r="W12" s="83"/>
      <c r="X12" s="81"/>
      <c r="Y12" s="83"/>
      <c r="Z12" s="81"/>
      <c r="AA12" s="83"/>
      <c r="AB12" s="81"/>
      <c r="AC12" s="83"/>
      <c r="AD12" s="81"/>
      <c r="AE12" s="83"/>
      <c r="AF12" s="81"/>
      <c r="AG12" s="83"/>
    </row>
    <row r="13" ht="14.25" customHeight="1">
      <c r="A13" s="64" t="s">
        <v>81</v>
      </c>
      <c r="B13" s="65" t="s">
        <v>82</v>
      </c>
      <c r="C13" s="55">
        <v>213917.0</v>
      </c>
      <c r="D13" s="55">
        <v>247200.0</v>
      </c>
      <c r="E13" s="66">
        <f t="shared" ref="E13:E16" si="17">IFERROR((D13-C13)/C13,IF(D13&lt;&gt;0,1,0))</f>
        <v>0.1555883824</v>
      </c>
      <c r="F13" s="55">
        <v>0.0</v>
      </c>
      <c r="G13" s="66">
        <f t="shared" ref="G13:G16" si="18">IFERROR((F13-D13)/D13,IF(F13&lt;&gt;0,1,0))</f>
        <v>-1</v>
      </c>
      <c r="H13" s="55">
        <v>0.0</v>
      </c>
      <c r="I13" s="66">
        <f t="shared" ref="I13:I16" si="19">IFERROR((H13-F13)/F13,IF(H13&lt;&gt;0,1,0))</f>
        <v>0</v>
      </c>
      <c r="J13" s="55">
        <v>0.0</v>
      </c>
      <c r="K13" s="66">
        <f t="shared" ref="K13:K16" si="20">IFERROR((J13-H13)/H13,IF(J13&lt;&gt;0,1,0))</f>
        <v>0</v>
      </c>
      <c r="L13" s="55">
        <v>0.0</v>
      </c>
      <c r="M13" s="66">
        <f t="shared" ref="M13:M16" si="21">IFERROR((L13-J13)/J13,IF(L13&lt;&gt;0,1,0))</f>
        <v>0</v>
      </c>
      <c r="N13" s="55">
        <v>0.0</v>
      </c>
      <c r="O13" s="66">
        <f t="shared" ref="O13:O16" si="22">IFERROR((N13-L13)/L13,IF(N13&lt;&gt;0,1,0))</f>
        <v>0</v>
      </c>
      <c r="P13" s="55">
        <v>0.0</v>
      </c>
      <c r="Q13" s="66">
        <f t="shared" ref="Q13:Q16" si="23">IFERROR((P13-N13)/N13,IF(P13&lt;&gt;0,1,0))</f>
        <v>0</v>
      </c>
      <c r="R13" s="55">
        <v>0.0</v>
      </c>
      <c r="S13" s="66">
        <f t="shared" ref="S13:S16" si="24">IFERROR((R13-P13)/P13,IF(R13&lt;&gt;0,1,0))</f>
        <v>0</v>
      </c>
      <c r="T13" s="55">
        <v>0.0</v>
      </c>
      <c r="U13" s="66">
        <f t="shared" ref="U13:U16" si="25">IFERROR((T13-R13)/R13,IF(T13&lt;&gt;0,1,0))</f>
        <v>0</v>
      </c>
      <c r="V13" s="55">
        <v>0.0</v>
      </c>
      <c r="W13" s="66">
        <f t="shared" ref="W13:W16" si="26">IFERROR((V13-T13)/T13,IF(V13&lt;&gt;0,1,0))</f>
        <v>0</v>
      </c>
      <c r="X13" s="55">
        <v>0.0</v>
      </c>
      <c r="Y13" s="66">
        <f t="shared" ref="Y13:Y16" si="27">IFERROR((X13-V13)/V13,IF(X13&lt;&gt;0,1,0))</f>
        <v>0</v>
      </c>
      <c r="Z13" s="55">
        <v>0.0</v>
      </c>
      <c r="AA13" s="66">
        <f t="shared" ref="AA13:AA16" si="28">IFERROR((Z13-X13)/X13,IF(Z13&lt;&gt;0,1,0))</f>
        <v>0</v>
      </c>
      <c r="AB13" s="55">
        <v>0.0</v>
      </c>
      <c r="AC13" s="66">
        <f t="shared" ref="AC13:AC16" si="29">IFERROR((AB13-Z13)/Z13,IF(AB13&lt;&gt;0,1,0))</f>
        <v>0</v>
      </c>
      <c r="AD13" s="55">
        <v>0.0</v>
      </c>
      <c r="AE13" s="66">
        <f t="shared" ref="AE13:AE16" si="30">IFERROR((AD13-AB13)/AB13,IF(AD13&lt;&gt;0,1,0))</f>
        <v>0</v>
      </c>
      <c r="AF13" s="55">
        <v>0.0</v>
      </c>
      <c r="AG13" s="66">
        <f t="shared" ref="AG13:AG16" si="31">IFERROR((AF13-AD13)/AD13,IF(AF13&lt;&gt;0,1,0))</f>
        <v>0</v>
      </c>
    </row>
    <row r="14" ht="14.25" customHeight="1">
      <c r="A14" s="67" t="s">
        <v>83</v>
      </c>
      <c r="B14" s="68" t="s">
        <v>84</v>
      </c>
      <c r="C14" s="55">
        <v>105.0</v>
      </c>
      <c r="D14" s="55">
        <v>13000.0</v>
      </c>
      <c r="E14" s="69">
        <f t="shared" si="17"/>
        <v>122.8095238</v>
      </c>
      <c r="F14" s="55">
        <v>0.0</v>
      </c>
      <c r="G14" s="69">
        <f t="shared" si="18"/>
        <v>-1</v>
      </c>
      <c r="H14" s="55">
        <v>0.0</v>
      </c>
      <c r="I14" s="69">
        <f t="shared" si="19"/>
        <v>0</v>
      </c>
      <c r="J14" s="55">
        <v>0.0</v>
      </c>
      <c r="K14" s="69">
        <f t="shared" si="20"/>
        <v>0</v>
      </c>
      <c r="L14" s="55">
        <v>0.0</v>
      </c>
      <c r="M14" s="69">
        <f t="shared" si="21"/>
        <v>0</v>
      </c>
      <c r="N14" s="55">
        <v>0.0</v>
      </c>
      <c r="O14" s="69">
        <f t="shared" si="22"/>
        <v>0</v>
      </c>
      <c r="P14" s="55">
        <v>0.0</v>
      </c>
      <c r="Q14" s="69">
        <f t="shared" si="23"/>
        <v>0</v>
      </c>
      <c r="R14" s="55">
        <v>0.0</v>
      </c>
      <c r="S14" s="69">
        <f t="shared" si="24"/>
        <v>0</v>
      </c>
      <c r="T14" s="55">
        <v>0.0</v>
      </c>
      <c r="U14" s="69">
        <f t="shared" si="25"/>
        <v>0</v>
      </c>
      <c r="V14" s="55">
        <v>0.0</v>
      </c>
      <c r="W14" s="69">
        <f t="shared" si="26"/>
        <v>0</v>
      </c>
      <c r="X14" s="55">
        <v>0.0</v>
      </c>
      <c r="Y14" s="69">
        <f t="shared" si="27"/>
        <v>0</v>
      </c>
      <c r="Z14" s="55">
        <v>0.0</v>
      </c>
      <c r="AA14" s="69">
        <f t="shared" si="28"/>
        <v>0</v>
      </c>
      <c r="AB14" s="55">
        <v>0.0</v>
      </c>
      <c r="AC14" s="69">
        <f t="shared" si="29"/>
        <v>0</v>
      </c>
      <c r="AD14" s="55">
        <v>0.0</v>
      </c>
      <c r="AE14" s="69">
        <f t="shared" si="30"/>
        <v>0</v>
      </c>
      <c r="AF14" s="55">
        <v>0.0</v>
      </c>
      <c r="AG14" s="69">
        <f t="shared" si="31"/>
        <v>0</v>
      </c>
    </row>
    <row r="15" ht="14.25" customHeight="1">
      <c r="A15" s="67" t="s">
        <v>85</v>
      </c>
      <c r="B15" s="68" t="s">
        <v>86</v>
      </c>
      <c r="C15" s="55">
        <v>0.0</v>
      </c>
      <c r="D15" s="55">
        <v>0.0</v>
      </c>
      <c r="E15" s="69">
        <f t="shared" si="17"/>
        <v>0</v>
      </c>
      <c r="F15" s="55">
        <v>0.0</v>
      </c>
      <c r="G15" s="69">
        <f t="shared" si="18"/>
        <v>0</v>
      </c>
      <c r="H15" s="55">
        <v>0.0</v>
      </c>
      <c r="I15" s="69">
        <f t="shared" si="19"/>
        <v>0</v>
      </c>
      <c r="J15" s="55">
        <v>0.0</v>
      </c>
      <c r="K15" s="69">
        <f t="shared" si="20"/>
        <v>0</v>
      </c>
      <c r="L15" s="55">
        <v>0.0</v>
      </c>
      <c r="M15" s="69">
        <f t="shared" si="21"/>
        <v>0</v>
      </c>
      <c r="N15" s="55">
        <v>0.0</v>
      </c>
      <c r="O15" s="69">
        <f t="shared" si="22"/>
        <v>0</v>
      </c>
      <c r="P15" s="55">
        <v>0.0</v>
      </c>
      <c r="Q15" s="69">
        <f t="shared" si="23"/>
        <v>0</v>
      </c>
      <c r="R15" s="55">
        <v>0.0</v>
      </c>
      <c r="S15" s="69">
        <f t="shared" si="24"/>
        <v>0</v>
      </c>
      <c r="T15" s="55">
        <v>0.0</v>
      </c>
      <c r="U15" s="69">
        <f t="shared" si="25"/>
        <v>0</v>
      </c>
      <c r="V15" s="55">
        <v>0.0</v>
      </c>
      <c r="W15" s="69">
        <f t="shared" si="26"/>
        <v>0</v>
      </c>
      <c r="X15" s="55">
        <v>0.0</v>
      </c>
      <c r="Y15" s="69">
        <f t="shared" si="27"/>
        <v>0</v>
      </c>
      <c r="Z15" s="55">
        <v>0.0</v>
      </c>
      <c r="AA15" s="69">
        <f t="shared" si="28"/>
        <v>0</v>
      </c>
      <c r="AB15" s="55">
        <v>0.0</v>
      </c>
      <c r="AC15" s="69">
        <f t="shared" si="29"/>
        <v>0</v>
      </c>
      <c r="AD15" s="55">
        <v>0.0</v>
      </c>
      <c r="AE15" s="69">
        <f t="shared" si="30"/>
        <v>0</v>
      </c>
      <c r="AF15" s="55">
        <v>0.0</v>
      </c>
      <c r="AG15" s="69">
        <f t="shared" si="31"/>
        <v>0</v>
      </c>
    </row>
    <row r="16" ht="14.25" customHeight="1">
      <c r="A16" s="70" t="s">
        <v>87</v>
      </c>
      <c r="B16" s="71" t="s">
        <v>66</v>
      </c>
      <c r="C16" s="72">
        <f t="shared" ref="C16:D16" si="32">SUM(C13:C15)</f>
        <v>214022</v>
      </c>
      <c r="D16" s="72">
        <f t="shared" si="32"/>
        <v>260200</v>
      </c>
      <c r="E16" s="69">
        <f t="shared" si="17"/>
        <v>0.2157628655</v>
      </c>
      <c r="F16" s="72">
        <f>SUM(F13:F15)</f>
        <v>0</v>
      </c>
      <c r="G16" s="69">
        <f t="shared" si="18"/>
        <v>-1</v>
      </c>
      <c r="H16" s="72">
        <f>SUM(H13:H15)</f>
        <v>0</v>
      </c>
      <c r="I16" s="69">
        <f t="shared" si="19"/>
        <v>0</v>
      </c>
      <c r="J16" s="72">
        <f>SUM(J13:J15)</f>
        <v>0</v>
      </c>
      <c r="K16" s="69">
        <f t="shared" si="20"/>
        <v>0</v>
      </c>
      <c r="L16" s="72">
        <f>SUM(L13:L15)</f>
        <v>0</v>
      </c>
      <c r="M16" s="69">
        <f t="shared" si="21"/>
        <v>0</v>
      </c>
      <c r="N16" s="72">
        <f>SUM(N13:N15)</f>
        <v>0</v>
      </c>
      <c r="O16" s="69">
        <f t="shared" si="22"/>
        <v>0</v>
      </c>
      <c r="P16" s="72">
        <f>SUM(P13:P15)</f>
        <v>0</v>
      </c>
      <c r="Q16" s="69">
        <f t="shared" si="23"/>
        <v>0</v>
      </c>
      <c r="R16" s="72">
        <f>SUM(R13:R15)</f>
        <v>0</v>
      </c>
      <c r="S16" s="69">
        <f t="shared" si="24"/>
        <v>0</v>
      </c>
      <c r="T16" s="72">
        <f>SUM(T13:T15)</f>
        <v>0</v>
      </c>
      <c r="U16" s="69">
        <f t="shared" si="25"/>
        <v>0</v>
      </c>
      <c r="V16" s="72">
        <f>SUM(V13:V15)</f>
        <v>0</v>
      </c>
      <c r="W16" s="69">
        <f t="shared" si="26"/>
        <v>0</v>
      </c>
      <c r="X16" s="72">
        <f>SUM(X13:X15)</f>
        <v>0</v>
      </c>
      <c r="Y16" s="69">
        <f t="shared" si="27"/>
        <v>0</v>
      </c>
      <c r="Z16" s="72">
        <f>SUM(Z13:Z15)</f>
        <v>0</v>
      </c>
      <c r="AA16" s="69">
        <f t="shared" si="28"/>
        <v>0</v>
      </c>
      <c r="AB16" s="72">
        <f>SUM(AB13:AB15)</f>
        <v>0</v>
      </c>
      <c r="AC16" s="69">
        <f t="shared" si="29"/>
        <v>0</v>
      </c>
      <c r="AD16" s="72">
        <f>SUM(AD13:AD15)</f>
        <v>0</v>
      </c>
      <c r="AE16" s="69">
        <f t="shared" si="30"/>
        <v>0</v>
      </c>
      <c r="AF16" s="72">
        <f>SUM(AF13:AF15)</f>
        <v>0</v>
      </c>
      <c r="AG16" s="69">
        <f t="shared" si="31"/>
        <v>0</v>
      </c>
    </row>
    <row r="17" ht="14.25" customHeight="1">
      <c r="A17" s="79" t="s">
        <v>88</v>
      </c>
      <c r="B17" s="80"/>
      <c r="C17" s="81"/>
      <c r="D17" s="81"/>
      <c r="E17" s="82"/>
      <c r="F17" s="81"/>
      <c r="G17" s="82"/>
      <c r="H17" s="81"/>
      <c r="I17" s="82"/>
      <c r="J17" s="81"/>
      <c r="K17" s="82"/>
      <c r="L17" s="81"/>
      <c r="M17" s="82"/>
      <c r="N17" s="81"/>
      <c r="O17" s="83"/>
      <c r="P17" s="81"/>
      <c r="Q17" s="83"/>
      <c r="R17" s="81"/>
      <c r="S17" s="83"/>
      <c r="T17" s="81"/>
      <c r="U17" s="83"/>
      <c r="V17" s="81"/>
      <c r="W17" s="83"/>
      <c r="X17" s="81"/>
      <c r="Y17" s="83"/>
      <c r="Z17" s="81"/>
      <c r="AA17" s="83"/>
      <c r="AB17" s="81"/>
      <c r="AC17" s="83"/>
      <c r="AD17" s="81"/>
      <c r="AE17" s="83"/>
      <c r="AF17" s="81"/>
      <c r="AG17" s="83"/>
    </row>
    <row r="18" ht="14.25" customHeight="1">
      <c r="A18" s="64" t="s">
        <v>89</v>
      </c>
      <c r="B18" s="65" t="s">
        <v>90</v>
      </c>
      <c r="C18" s="55">
        <v>0.0</v>
      </c>
      <c r="D18" s="55">
        <v>0.0</v>
      </c>
      <c r="E18" s="66">
        <f t="shared" ref="E18:E35" si="33">IFERROR((D18-C18)/C18,IF(D18&lt;&gt;0,1,0))</f>
        <v>0</v>
      </c>
      <c r="F18" s="55">
        <v>0.0</v>
      </c>
      <c r="G18" s="66">
        <f t="shared" ref="G18:G35" si="34">IFERROR((F18-D18)/D18,IF(F18&lt;&gt;0,1,0))</f>
        <v>0</v>
      </c>
      <c r="H18" s="55">
        <v>0.0</v>
      </c>
      <c r="I18" s="66">
        <f t="shared" ref="I18:I35" si="35">IFERROR((H18-F18)/F18,IF(H18&lt;&gt;0,1,0))</f>
        <v>0</v>
      </c>
      <c r="J18" s="55">
        <v>0.0</v>
      </c>
      <c r="K18" s="66">
        <f t="shared" ref="K18:K35" si="36">IFERROR((J18-H18)/H18,IF(J18&lt;&gt;0,1,0))</f>
        <v>0</v>
      </c>
      <c r="L18" s="55">
        <v>0.0</v>
      </c>
      <c r="M18" s="66">
        <f t="shared" ref="M18:M35" si="37">IFERROR((L18-J18)/J18,IF(L18&lt;&gt;0,1,0))</f>
        <v>0</v>
      </c>
      <c r="N18" s="55">
        <v>0.0</v>
      </c>
      <c r="O18" s="66">
        <f t="shared" ref="O18:O35" si="38">IFERROR((N18-L18)/L18,IF(N18&lt;&gt;0,1,0))</f>
        <v>0</v>
      </c>
      <c r="P18" s="55">
        <v>0.0</v>
      </c>
      <c r="Q18" s="66">
        <f t="shared" ref="Q18:Q35" si="39">IFERROR((P18-N18)/N18,IF(P18&lt;&gt;0,1,0))</f>
        <v>0</v>
      </c>
      <c r="R18" s="55">
        <v>0.0</v>
      </c>
      <c r="S18" s="66">
        <f t="shared" ref="S18:S35" si="40">IFERROR((R18-P18)/P18,IF(R18&lt;&gt;0,1,0))</f>
        <v>0</v>
      </c>
      <c r="T18" s="55">
        <v>0.0</v>
      </c>
      <c r="U18" s="66">
        <f t="shared" ref="U18:U35" si="41">IFERROR((T18-R18)/R18,IF(T18&lt;&gt;0,1,0))</f>
        <v>0</v>
      </c>
      <c r="V18" s="55">
        <v>0.0</v>
      </c>
      <c r="W18" s="66">
        <f t="shared" ref="W18:W35" si="42">IFERROR((V18-T18)/T18,IF(V18&lt;&gt;0,1,0))</f>
        <v>0</v>
      </c>
      <c r="X18" s="55">
        <v>0.0</v>
      </c>
      <c r="Y18" s="66">
        <f t="shared" ref="Y18:Y35" si="43">IFERROR((X18-V18)/V18,IF(X18&lt;&gt;0,1,0))</f>
        <v>0</v>
      </c>
      <c r="Z18" s="55">
        <v>0.0</v>
      </c>
      <c r="AA18" s="66">
        <f t="shared" ref="AA18:AA35" si="44">IFERROR((Z18-X18)/X18,IF(Z18&lt;&gt;0,1,0))</f>
        <v>0</v>
      </c>
      <c r="AB18" s="55">
        <v>0.0</v>
      </c>
      <c r="AC18" s="66">
        <f t="shared" ref="AC18:AC35" si="45">IFERROR((AB18-Z18)/Z18,IF(AB18&lt;&gt;0,1,0))</f>
        <v>0</v>
      </c>
      <c r="AD18" s="55">
        <v>0.0</v>
      </c>
      <c r="AE18" s="66">
        <f t="shared" ref="AE18:AE35" si="46">IFERROR((AD18-AB18)/AB18,IF(AD18&lt;&gt;0,1,0))</f>
        <v>0</v>
      </c>
      <c r="AF18" s="55">
        <v>0.0</v>
      </c>
      <c r="AG18" s="66">
        <f t="shared" ref="AG18:AG35" si="47">IFERROR((AF18-AD18)/AD18,IF(AF18&lt;&gt;0,1,0))</f>
        <v>0</v>
      </c>
    </row>
    <row r="19" ht="14.25" customHeight="1">
      <c r="A19" s="67" t="s">
        <v>91</v>
      </c>
      <c r="B19" s="68" t="s">
        <v>92</v>
      </c>
      <c r="C19" s="55">
        <v>0.0</v>
      </c>
      <c r="D19" s="55">
        <v>0.0</v>
      </c>
      <c r="E19" s="69">
        <f t="shared" si="33"/>
        <v>0</v>
      </c>
      <c r="F19" s="55">
        <v>0.0</v>
      </c>
      <c r="G19" s="69">
        <f t="shared" si="34"/>
        <v>0</v>
      </c>
      <c r="H19" s="55">
        <v>0.0</v>
      </c>
      <c r="I19" s="69">
        <f t="shared" si="35"/>
        <v>0</v>
      </c>
      <c r="J19" s="55">
        <v>0.0</v>
      </c>
      <c r="K19" s="69">
        <f t="shared" si="36"/>
        <v>0</v>
      </c>
      <c r="L19" s="55">
        <v>0.0</v>
      </c>
      <c r="M19" s="69">
        <f t="shared" si="37"/>
        <v>0</v>
      </c>
      <c r="N19" s="55">
        <v>0.0</v>
      </c>
      <c r="O19" s="69">
        <f t="shared" si="38"/>
        <v>0</v>
      </c>
      <c r="P19" s="55">
        <v>0.0</v>
      </c>
      <c r="Q19" s="69">
        <f t="shared" si="39"/>
        <v>0</v>
      </c>
      <c r="R19" s="55">
        <v>0.0</v>
      </c>
      <c r="S19" s="69">
        <f t="shared" si="40"/>
        <v>0</v>
      </c>
      <c r="T19" s="55">
        <v>0.0</v>
      </c>
      <c r="U19" s="69">
        <f t="shared" si="41"/>
        <v>0</v>
      </c>
      <c r="V19" s="55">
        <v>0.0</v>
      </c>
      <c r="W19" s="69">
        <f t="shared" si="42"/>
        <v>0</v>
      </c>
      <c r="X19" s="55">
        <v>0.0</v>
      </c>
      <c r="Y19" s="69">
        <f t="shared" si="43"/>
        <v>0</v>
      </c>
      <c r="Z19" s="55">
        <v>0.0</v>
      </c>
      <c r="AA19" s="69">
        <f t="shared" si="44"/>
        <v>0</v>
      </c>
      <c r="AB19" s="55">
        <v>0.0</v>
      </c>
      <c r="AC19" s="69">
        <f t="shared" si="45"/>
        <v>0</v>
      </c>
      <c r="AD19" s="55">
        <v>0.0</v>
      </c>
      <c r="AE19" s="69">
        <f t="shared" si="46"/>
        <v>0</v>
      </c>
      <c r="AF19" s="55">
        <v>0.0</v>
      </c>
      <c r="AG19" s="69">
        <f t="shared" si="47"/>
        <v>0</v>
      </c>
    </row>
    <row r="20" ht="14.25" customHeight="1">
      <c r="A20" s="67" t="s">
        <v>93</v>
      </c>
      <c r="B20" s="68" t="s">
        <v>94</v>
      </c>
      <c r="C20" s="55">
        <v>66709.0</v>
      </c>
      <c r="D20" s="55">
        <v>25200.0</v>
      </c>
      <c r="E20" s="69">
        <f t="shared" si="33"/>
        <v>-0.6222398777</v>
      </c>
      <c r="F20" s="55">
        <v>0.0</v>
      </c>
      <c r="G20" s="69">
        <f t="shared" si="34"/>
        <v>-1</v>
      </c>
      <c r="H20" s="55">
        <v>0.0</v>
      </c>
      <c r="I20" s="69">
        <f t="shared" si="35"/>
        <v>0</v>
      </c>
      <c r="J20" s="55">
        <v>0.0</v>
      </c>
      <c r="K20" s="69">
        <f t="shared" si="36"/>
        <v>0</v>
      </c>
      <c r="L20" s="55">
        <v>0.0</v>
      </c>
      <c r="M20" s="69">
        <f t="shared" si="37"/>
        <v>0</v>
      </c>
      <c r="N20" s="55">
        <v>0.0</v>
      </c>
      <c r="O20" s="69">
        <f t="shared" si="38"/>
        <v>0</v>
      </c>
      <c r="P20" s="55">
        <v>0.0</v>
      </c>
      <c r="Q20" s="69">
        <f t="shared" si="39"/>
        <v>0</v>
      </c>
      <c r="R20" s="55">
        <v>0.0</v>
      </c>
      <c r="S20" s="69">
        <f t="shared" si="40"/>
        <v>0</v>
      </c>
      <c r="T20" s="55">
        <v>0.0</v>
      </c>
      <c r="U20" s="69">
        <f t="shared" si="41"/>
        <v>0</v>
      </c>
      <c r="V20" s="55">
        <v>0.0</v>
      </c>
      <c r="W20" s="69">
        <f t="shared" si="42"/>
        <v>0</v>
      </c>
      <c r="X20" s="55">
        <v>0.0</v>
      </c>
      <c r="Y20" s="69">
        <f t="shared" si="43"/>
        <v>0</v>
      </c>
      <c r="Z20" s="55">
        <v>0.0</v>
      </c>
      <c r="AA20" s="69">
        <f t="shared" si="44"/>
        <v>0</v>
      </c>
      <c r="AB20" s="55">
        <v>0.0</v>
      </c>
      <c r="AC20" s="69">
        <f t="shared" si="45"/>
        <v>0</v>
      </c>
      <c r="AD20" s="55">
        <v>0.0</v>
      </c>
      <c r="AE20" s="69">
        <f t="shared" si="46"/>
        <v>0</v>
      </c>
      <c r="AF20" s="55">
        <v>0.0</v>
      </c>
      <c r="AG20" s="69">
        <f t="shared" si="47"/>
        <v>0</v>
      </c>
    </row>
    <row r="21" ht="14.25" customHeight="1">
      <c r="A21" s="67" t="s">
        <v>95</v>
      </c>
      <c r="B21" s="68" t="s">
        <v>96</v>
      </c>
      <c r="C21" s="55">
        <v>126190.0</v>
      </c>
      <c r="D21" s="55">
        <v>76500.0</v>
      </c>
      <c r="E21" s="69">
        <f t="shared" si="33"/>
        <v>-0.3937712973</v>
      </c>
      <c r="F21" s="55">
        <v>0.0</v>
      </c>
      <c r="G21" s="69">
        <f t="shared" si="34"/>
        <v>-1</v>
      </c>
      <c r="H21" s="55">
        <v>0.0</v>
      </c>
      <c r="I21" s="69">
        <f t="shared" si="35"/>
        <v>0</v>
      </c>
      <c r="J21" s="55">
        <v>0.0</v>
      </c>
      <c r="K21" s="69">
        <f t="shared" si="36"/>
        <v>0</v>
      </c>
      <c r="L21" s="55">
        <v>0.0</v>
      </c>
      <c r="M21" s="69">
        <f t="shared" si="37"/>
        <v>0</v>
      </c>
      <c r="N21" s="55">
        <v>0.0</v>
      </c>
      <c r="O21" s="69">
        <f t="shared" si="38"/>
        <v>0</v>
      </c>
      <c r="P21" s="55">
        <v>0.0</v>
      </c>
      <c r="Q21" s="69">
        <f t="shared" si="39"/>
        <v>0</v>
      </c>
      <c r="R21" s="55">
        <v>0.0</v>
      </c>
      <c r="S21" s="69">
        <f t="shared" si="40"/>
        <v>0</v>
      </c>
      <c r="T21" s="55">
        <v>0.0</v>
      </c>
      <c r="U21" s="69">
        <f t="shared" si="41"/>
        <v>0</v>
      </c>
      <c r="V21" s="55">
        <v>0.0</v>
      </c>
      <c r="W21" s="69">
        <f t="shared" si="42"/>
        <v>0</v>
      </c>
      <c r="X21" s="55">
        <v>0.0</v>
      </c>
      <c r="Y21" s="69">
        <f t="shared" si="43"/>
        <v>0</v>
      </c>
      <c r="Z21" s="55">
        <v>0.0</v>
      </c>
      <c r="AA21" s="69">
        <f t="shared" si="44"/>
        <v>0</v>
      </c>
      <c r="AB21" s="55">
        <v>0.0</v>
      </c>
      <c r="AC21" s="69">
        <f t="shared" si="45"/>
        <v>0</v>
      </c>
      <c r="AD21" s="55">
        <v>0.0</v>
      </c>
      <c r="AE21" s="69">
        <f t="shared" si="46"/>
        <v>0</v>
      </c>
      <c r="AF21" s="55">
        <v>0.0</v>
      </c>
      <c r="AG21" s="69">
        <f t="shared" si="47"/>
        <v>0</v>
      </c>
    </row>
    <row r="22" ht="14.25" customHeight="1">
      <c r="A22" s="67" t="s">
        <v>97</v>
      </c>
      <c r="B22" s="68" t="s">
        <v>98</v>
      </c>
      <c r="C22" s="55">
        <v>13171.0</v>
      </c>
      <c r="D22" s="55">
        <v>61500.0</v>
      </c>
      <c r="E22" s="69">
        <f t="shared" si="33"/>
        <v>3.669349328</v>
      </c>
      <c r="F22" s="55">
        <v>0.0</v>
      </c>
      <c r="G22" s="69">
        <f t="shared" si="34"/>
        <v>-1</v>
      </c>
      <c r="H22" s="55">
        <v>0.0</v>
      </c>
      <c r="I22" s="69">
        <f t="shared" si="35"/>
        <v>0</v>
      </c>
      <c r="J22" s="55">
        <v>0.0</v>
      </c>
      <c r="K22" s="69">
        <f t="shared" si="36"/>
        <v>0</v>
      </c>
      <c r="L22" s="55">
        <v>0.0</v>
      </c>
      <c r="M22" s="69">
        <f t="shared" si="37"/>
        <v>0</v>
      </c>
      <c r="N22" s="55">
        <v>0.0</v>
      </c>
      <c r="O22" s="69">
        <f t="shared" si="38"/>
        <v>0</v>
      </c>
      <c r="P22" s="55">
        <v>0.0</v>
      </c>
      <c r="Q22" s="69">
        <f t="shared" si="39"/>
        <v>0</v>
      </c>
      <c r="R22" s="55">
        <v>0.0</v>
      </c>
      <c r="S22" s="69">
        <f t="shared" si="40"/>
        <v>0</v>
      </c>
      <c r="T22" s="55">
        <v>0.0</v>
      </c>
      <c r="U22" s="69">
        <f t="shared" si="41"/>
        <v>0</v>
      </c>
      <c r="V22" s="55">
        <v>0.0</v>
      </c>
      <c r="W22" s="69">
        <f t="shared" si="42"/>
        <v>0</v>
      </c>
      <c r="X22" s="55">
        <v>0.0</v>
      </c>
      <c r="Y22" s="69">
        <f t="shared" si="43"/>
        <v>0</v>
      </c>
      <c r="Z22" s="55">
        <v>0.0</v>
      </c>
      <c r="AA22" s="69">
        <f t="shared" si="44"/>
        <v>0</v>
      </c>
      <c r="AB22" s="55">
        <v>0.0</v>
      </c>
      <c r="AC22" s="69">
        <f t="shared" si="45"/>
        <v>0</v>
      </c>
      <c r="AD22" s="55">
        <v>0.0</v>
      </c>
      <c r="AE22" s="69">
        <f t="shared" si="46"/>
        <v>0</v>
      </c>
      <c r="AF22" s="55">
        <v>0.0</v>
      </c>
      <c r="AG22" s="69">
        <f t="shared" si="47"/>
        <v>0</v>
      </c>
    </row>
    <row r="23" ht="14.25" customHeight="1">
      <c r="A23" s="67" t="s">
        <v>99</v>
      </c>
      <c r="B23" s="68" t="s">
        <v>100</v>
      </c>
      <c r="C23" s="55">
        <v>70446.0</v>
      </c>
      <c r="D23" s="55">
        <v>50000.0</v>
      </c>
      <c r="E23" s="69">
        <f t="shared" si="33"/>
        <v>-0.2902364932</v>
      </c>
      <c r="F23" s="55">
        <v>0.0</v>
      </c>
      <c r="G23" s="69">
        <f t="shared" si="34"/>
        <v>-1</v>
      </c>
      <c r="H23" s="55">
        <v>0.0</v>
      </c>
      <c r="I23" s="69">
        <f t="shared" si="35"/>
        <v>0</v>
      </c>
      <c r="J23" s="55">
        <v>0.0</v>
      </c>
      <c r="K23" s="69">
        <f t="shared" si="36"/>
        <v>0</v>
      </c>
      <c r="L23" s="55">
        <v>0.0</v>
      </c>
      <c r="M23" s="69">
        <f t="shared" si="37"/>
        <v>0</v>
      </c>
      <c r="N23" s="55">
        <v>0.0</v>
      </c>
      <c r="O23" s="69">
        <f t="shared" si="38"/>
        <v>0</v>
      </c>
      <c r="P23" s="55">
        <v>0.0</v>
      </c>
      <c r="Q23" s="69">
        <f t="shared" si="39"/>
        <v>0</v>
      </c>
      <c r="R23" s="55">
        <v>0.0</v>
      </c>
      <c r="S23" s="69">
        <f t="shared" si="40"/>
        <v>0</v>
      </c>
      <c r="T23" s="55">
        <v>0.0</v>
      </c>
      <c r="U23" s="69">
        <f t="shared" si="41"/>
        <v>0</v>
      </c>
      <c r="V23" s="55">
        <v>0.0</v>
      </c>
      <c r="W23" s="69">
        <f t="shared" si="42"/>
        <v>0</v>
      </c>
      <c r="X23" s="55">
        <v>0.0</v>
      </c>
      <c r="Y23" s="69">
        <f t="shared" si="43"/>
        <v>0</v>
      </c>
      <c r="Z23" s="55">
        <v>0.0</v>
      </c>
      <c r="AA23" s="69">
        <f t="shared" si="44"/>
        <v>0</v>
      </c>
      <c r="AB23" s="55">
        <v>0.0</v>
      </c>
      <c r="AC23" s="69">
        <f t="shared" si="45"/>
        <v>0</v>
      </c>
      <c r="AD23" s="55">
        <v>0.0</v>
      </c>
      <c r="AE23" s="69">
        <f t="shared" si="46"/>
        <v>0</v>
      </c>
      <c r="AF23" s="55">
        <v>0.0</v>
      </c>
      <c r="AG23" s="69">
        <f t="shared" si="47"/>
        <v>0</v>
      </c>
    </row>
    <row r="24" ht="14.25" customHeight="1">
      <c r="A24" s="67" t="s">
        <v>101</v>
      </c>
      <c r="B24" s="68" t="s">
        <v>102</v>
      </c>
      <c r="C24" s="55">
        <v>0.0</v>
      </c>
      <c r="D24" s="55">
        <v>0.0</v>
      </c>
      <c r="E24" s="69">
        <f t="shared" si="33"/>
        <v>0</v>
      </c>
      <c r="F24" s="55">
        <v>0.0</v>
      </c>
      <c r="G24" s="69">
        <f t="shared" si="34"/>
        <v>0</v>
      </c>
      <c r="H24" s="55">
        <v>0.0</v>
      </c>
      <c r="I24" s="69">
        <f t="shared" si="35"/>
        <v>0</v>
      </c>
      <c r="J24" s="55">
        <v>0.0</v>
      </c>
      <c r="K24" s="69">
        <f t="shared" si="36"/>
        <v>0</v>
      </c>
      <c r="L24" s="55">
        <v>0.0</v>
      </c>
      <c r="M24" s="69">
        <f t="shared" si="37"/>
        <v>0</v>
      </c>
      <c r="N24" s="55">
        <v>0.0</v>
      </c>
      <c r="O24" s="69">
        <f t="shared" si="38"/>
        <v>0</v>
      </c>
      <c r="P24" s="55">
        <v>0.0</v>
      </c>
      <c r="Q24" s="69">
        <f t="shared" si="39"/>
        <v>0</v>
      </c>
      <c r="R24" s="55">
        <v>0.0</v>
      </c>
      <c r="S24" s="69">
        <f t="shared" si="40"/>
        <v>0</v>
      </c>
      <c r="T24" s="55">
        <v>0.0</v>
      </c>
      <c r="U24" s="69">
        <f t="shared" si="41"/>
        <v>0</v>
      </c>
      <c r="V24" s="55">
        <v>0.0</v>
      </c>
      <c r="W24" s="69">
        <f t="shared" si="42"/>
        <v>0</v>
      </c>
      <c r="X24" s="55">
        <v>0.0</v>
      </c>
      <c r="Y24" s="69">
        <f t="shared" si="43"/>
        <v>0</v>
      </c>
      <c r="Z24" s="55">
        <v>0.0</v>
      </c>
      <c r="AA24" s="69">
        <f t="shared" si="44"/>
        <v>0</v>
      </c>
      <c r="AB24" s="55">
        <v>0.0</v>
      </c>
      <c r="AC24" s="69">
        <f t="shared" si="45"/>
        <v>0</v>
      </c>
      <c r="AD24" s="55">
        <v>0.0</v>
      </c>
      <c r="AE24" s="69">
        <f t="shared" si="46"/>
        <v>0</v>
      </c>
      <c r="AF24" s="55">
        <v>0.0</v>
      </c>
      <c r="AG24" s="69">
        <f t="shared" si="47"/>
        <v>0</v>
      </c>
    </row>
    <row r="25" ht="14.25" customHeight="1">
      <c r="A25" s="67" t="s">
        <v>103</v>
      </c>
      <c r="B25" s="68" t="s">
        <v>104</v>
      </c>
      <c r="C25" s="55">
        <v>0.0</v>
      </c>
      <c r="D25" s="55">
        <v>0.0</v>
      </c>
      <c r="E25" s="69">
        <f t="shared" si="33"/>
        <v>0</v>
      </c>
      <c r="F25" s="55">
        <v>0.0</v>
      </c>
      <c r="G25" s="69">
        <f t="shared" si="34"/>
        <v>0</v>
      </c>
      <c r="H25" s="55">
        <v>0.0</v>
      </c>
      <c r="I25" s="69">
        <f t="shared" si="35"/>
        <v>0</v>
      </c>
      <c r="J25" s="55">
        <v>0.0</v>
      </c>
      <c r="K25" s="69">
        <f t="shared" si="36"/>
        <v>0</v>
      </c>
      <c r="L25" s="55">
        <v>0.0</v>
      </c>
      <c r="M25" s="69">
        <f t="shared" si="37"/>
        <v>0</v>
      </c>
      <c r="N25" s="55">
        <v>0.0</v>
      </c>
      <c r="O25" s="69">
        <f t="shared" si="38"/>
        <v>0</v>
      </c>
      <c r="P25" s="55">
        <v>0.0</v>
      </c>
      <c r="Q25" s="69">
        <f t="shared" si="39"/>
        <v>0</v>
      </c>
      <c r="R25" s="55">
        <v>0.0</v>
      </c>
      <c r="S25" s="69">
        <f t="shared" si="40"/>
        <v>0</v>
      </c>
      <c r="T25" s="55">
        <v>0.0</v>
      </c>
      <c r="U25" s="69">
        <f t="shared" si="41"/>
        <v>0</v>
      </c>
      <c r="V25" s="55">
        <v>0.0</v>
      </c>
      <c r="W25" s="69">
        <f t="shared" si="42"/>
        <v>0</v>
      </c>
      <c r="X25" s="55">
        <v>0.0</v>
      </c>
      <c r="Y25" s="69">
        <f t="shared" si="43"/>
        <v>0</v>
      </c>
      <c r="Z25" s="55">
        <v>0.0</v>
      </c>
      <c r="AA25" s="69">
        <f t="shared" si="44"/>
        <v>0</v>
      </c>
      <c r="AB25" s="55">
        <v>0.0</v>
      </c>
      <c r="AC25" s="69">
        <f t="shared" si="45"/>
        <v>0</v>
      </c>
      <c r="AD25" s="55">
        <v>0.0</v>
      </c>
      <c r="AE25" s="69">
        <f t="shared" si="46"/>
        <v>0</v>
      </c>
      <c r="AF25" s="55">
        <v>0.0</v>
      </c>
      <c r="AG25" s="69">
        <f t="shared" si="47"/>
        <v>0</v>
      </c>
    </row>
    <row r="26" ht="14.25" customHeight="1">
      <c r="A26" s="67" t="s">
        <v>105</v>
      </c>
      <c r="B26" s="68" t="s">
        <v>106</v>
      </c>
      <c r="C26" s="55">
        <v>15124.0</v>
      </c>
      <c r="D26" s="55">
        <v>29000.0</v>
      </c>
      <c r="E26" s="69">
        <f t="shared" si="33"/>
        <v>0.9174821476</v>
      </c>
      <c r="F26" s="55">
        <v>0.0</v>
      </c>
      <c r="G26" s="69">
        <f t="shared" si="34"/>
        <v>-1</v>
      </c>
      <c r="H26" s="55">
        <v>0.0</v>
      </c>
      <c r="I26" s="69">
        <f t="shared" si="35"/>
        <v>0</v>
      </c>
      <c r="J26" s="55">
        <v>0.0</v>
      </c>
      <c r="K26" s="69">
        <f t="shared" si="36"/>
        <v>0</v>
      </c>
      <c r="L26" s="55">
        <v>0.0</v>
      </c>
      <c r="M26" s="69">
        <f t="shared" si="37"/>
        <v>0</v>
      </c>
      <c r="N26" s="55">
        <v>0.0</v>
      </c>
      <c r="O26" s="69">
        <f t="shared" si="38"/>
        <v>0</v>
      </c>
      <c r="P26" s="55">
        <v>0.0</v>
      </c>
      <c r="Q26" s="69">
        <f t="shared" si="39"/>
        <v>0</v>
      </c>
      <c r="R26" s="55">
        <v>0.0</v>
      </c>
      <c r="S26" s="69">
        <f t="shared" si="40"/>
        <v>0</v>
      </c>
      <c r="T26" s="55">
        <v>0.0</v>
      </c>
      <c r="U26" s="69">
        <f t="shared" si="41"/>
        <v>0</v>
      </c>
      <c r="V26" s="55">
        <v>0.0</v>
      </c>
      <c r="W26" s="69">
        <f t="shared" si="42"/>
        <v>0</v>
      </c>
      <c r="X26" s="55">
        <v>0.0</v>
      </c>
      <c r="Y26" s="69">
        <f t="shared" si="43"/>
        <v>0</v>
      </c>
      <c r="Z26" s="55">
        <v>0.0</v>
      </c>
      <c r="AA26" s="69">
        <f t="shared" si="44"/>
        <v>0</v>
      </c>
      <c r="AB26" s="55">
        <v>0.0</v>
      </c>
      <c r="AC26" s="69">
        <f t="shared" si="45"/>
        <v>0</v>
      </c>
      <c r="AD26" s="55">
        <v>0.0</v>
      </c>
      <c r="AE26" s="69">
        <f t="shared" si="46"/>
        <v>0</v>
      </c>
      <c r="AF26" s="55">
        <v>0.0</v>
      </c>
      <c r="AG26" s="69">
        <f t="shared" si="47"/>
        <v>0</v>
      </c>
    </row>
    <row r="27" ht="14.25" customHeight="1">
      <c r="A27" s="84" t="s">
        <v>107</v>
      </c>
      <c r="B27" s="68" t="s">
        <v>70</v>
      </c>
      <c r="C27" s="85">
        <f t="shared" ref="C27:D27" si="48">SUM(C18:C26)</f>
        <v>291640</v>
      </c>
      <c r="D27" s="85">
        <f t="shared" si="48"/>
        <v>242200</v>
      </c>
      <c r="E27" s="69">
        <f t="shared" si="33"/>
        <v>-0.1695240708</v>
      </c>
      <c r="F27" s="85">
        <f>SUM(F18:F26)</f>
        <v>0</v>
      </c>
      <c r="G27" s="69">
        <f t="shared" si="34"/>
        <v>-1</v>
      </c>
      <c r="H27" s="85">
        <f>SUM(H18:H26)</f>
        <v>0</v>
      </c>
      <c r="I27" s="69">
        <f t="shared" si="35"/>
        <v>0</v>
      </c>
      <c r="J27" s="85">
        <f>SUM(J18:J26)</f>
        <v>0</v>
      </c>
      <c r="K27" s="69">
        <f t="shared" si="36"/>
        <v>0</v>
      </c>
      <c r="L27" s="85">
        <f>SUM(L18:L26)</f>
        <v>0</v>
      </c>
      <c r="M27" s="69">
        <f t="shared" si="37"/>
        <v>0</v>
      </c>
      <c r="N27" s="85">
        <f>SUM(N18:N26)</f>
        <v>0</v>
      </c>
      <c r="O27" s="69">
        <f t="shared" si="38"/>
        <v>0</v>
      </c>
      <c r="P27" s="85">
        <f>SUM(P18:P26)</f>
        <v>0</v>
      </c>
      <c r="Q27" s="69">
        <f t="shared" si="39"/>
        <v>0</v>
      </c>
      <c r="R27" s="85">
        <f>SUM(R18:R26)</f>
        <v>0</v>
      </c>
      <c r="S27" s="69">
        <f t="shared" si="40"/>
        <v>0</v>
      </c>
      <c r="T27" s="85">
        <f>SUM(T18:T26)</f>
        <v>0</v>
      </c>
      <c r="U27" s="69">
        <f t="shared" si="41"/>
        <v>0</v>
      </c>
      <c r="V27" s="85">
        <f>SUM(V18:V26)</f>
        <v>0</v>
      </c>
      <c r="W27" s="69">
        <f t="shared" si="42"/>
        <v>0</v>
      </c>
      <c r="X27" s="85">
        <f>SUM(X18:X26)</f>
        <v>0</v>
      </c>
      <c r="Y27" s="69">
        <f t="shared" si="43"/>
        <v>0</v>
      </c>
      <c r="Z27" s="85">
        <f>SUM(Z18:Z26)</f>
        <v>0</v>
      </c>
      <c r="AA27" s="69">
        <f t="shared" si="44"/>
        <v>0</v>
      </c>
      <c r="AB27" s="85">
        <f>SUM(AB18:AB26)</f>
        <v>0</v>
      </c>
      <c r="AC27" s="69">
        <f t="shared" si="45"/>
        <v>0</v>
      </c>
      <c r="AD27" s="85">
        <f>SUM(AD18:AD26)</f>
        <v>0</v>
      </c>
      <c r="AE27" s="69">
        <f t="shared" si="46"/>
        <v>0</v>
      </c>
      <c r="AF27" s="85">
        <f>SUM(AF18:AF26)</f>
        <v>0</v>
      </c>
      <c r="AG27" s="69">
        <f t="shared" si="47"/>
        <v>0</v>
      </c>
    </row>
    <row r="28" ht="14.25" customHeight="1">
      <c r="A28" s="67" t="s">
        <v>108</v>
      </c>
      <c r="B28" s="68" t="s">
        <v>72</v>
      </c>
      <c r="C28" s="55">
        <v>0.0</v>
      </c>
      <c r="D28" s="55">
        <v>0.0</v>
      </c>
      <c r="E28" s="69">
        <f t="shared" si="33"/>
        <v>0</v>
      </c>
      <c r="F28" s="55">
        <v>0.0</v>
      </c>
      <c r="G28" s="69">
        <f t="shared" si="34"/>
        <v>0</v>
      </c>
      <c r="H28" s="55">
        <v>0.0</v>
      </c>
      <c r="I28" s="69">
        <f t="shared" si="35"/>
        <v>0</v>
      </c>
      <c r="J28" s="55">
        <v>0.0</v>
      </c>
      <c r="K28" s="69">
        <f t="shared" si="36"/>
        <v>0</v>
      </c>
      <c r="L28" s="55">
        <v>0.0</v>
      </c>
      <c r="M28" s="69">
        <f t="shared" si="37"/>
        <v>0</v>
      </c>
      <c r="N28" s="55">
        <v>0.0</v>
      </c>
      <c r="O28" s="69">
        <f t="shared" si="38"/>
        <v>0</v>
      </c>
      <c r="P28" s="55">
        <v>0.0</v>
      </c>
      <c r="Q28" s="69">
        <f t="shared" si="39"/>
        <v>0</v>
      </c>
      <c r="R28" s="55">
        <v>0.0</v>
      </c>
      <c r="S28" s="69">
        <f t="shared" si="40"/>
        <v>0</v>
      </c>
      <c r="T28" s="55">
        <v>0.0</v>
      </c>
      <c r="U28" s="69">
        <f t="shared" si="41"/>
        <v>0</v>
      </c>
      <c r="V28" s="55">
        <v>0.0</v>
      </c>
      <c r="W28" s="69">
        <f t="shared" si="42"/>
        <v>0</v>
      </c>
      <c r="X28" s="55">
        <v>0.0</v>
      </c>
      <c r="Y28" s="69">
        <f t="shared" si="43"/>
        <v>0</v>
      </c>
      <c r="Z28" s="55">
        <v>0.0</v>
      </c>
      <c r="AA28" s="69">
        <f t="shared" si="44"/>
        <v>0</v>
      </c>
      <c r="AB28" s="55">
        <v>0.0</v>
      </c>
      <c r="AC28" s="69">
        <f t="shared" si="45"/>
        <v>0</v>
      </c>
      <c r="AD28" s="55">
        <v>0.0</v>
      </c>
      <c r="AE28" s="69">
        <f t="shared" si="46"/>
        <v>0</v>
      </c>
      <c r="AF28" s="55">
        <v>0.0</v>
      </c>
      <c r="AG28" s="69">
        <f t="shared" si="47"/>
        <v>0</v>
      </c>
    </row>
    <row r="29" ht="14.25" customHeight="1">
      <c r="A29" s="67" t="s">
        <v>109</v>
      </c>
      <c r="B29" s="68" t="s">
        <v>110</v>
      </c>
      <c r="C29" s="55">
        <v>0.0</v>
      </c>
      <c r="D29" s="55">
        <v>0.0</v>
      </c>
      <c r="E29" s="69">
        <f t="shared" si="33"/>
        <v>0</v>
      </c>
      <c r="F29" s="55">
        <v>0.0</v>
      </c>
      <c r="G29" s="69">
        <f t="shared" si="34"/>
        <v>0</v>
      </c>
      <c r="H29" s="55">
        <v>0.0</v>
      </c>
      <c r="I29" s="69">
        <f t="shared" si="35"/>
        <v>0</v>
      </c>
      <c r="J29" s="55">
        <v>0.0</v>
      </c>
      <c r="K29" s="69">
        <f t="shared" si="36"/>
        <v>0</v>
      </c>
      <c r="L29" s="55">
        <v>0.0</v>
      </c>
      <c r="M29" s="69">
        <f t="shared" si="37"/>
        <v>0</v>
      </c>
      <c r="N29" s="55">
        <v>0.0</v>
      </c>
      <c r="O29" s="69">
        <f t="shared" si="38"/>
        <v>0</v>
      </c>
      <c r="P29" s="55">
        <v>0.0</v>
      </c>
      <c r="Q29" s="69">
        <f t="shared" si="39"/>
        <v>0</v>
      </c>
      <c r="R29" s="55">
        <v>0.0</v>
      </c>
      <c r="S29" s="69">
        <f t="shared" si="40"/>
        <v>0</v>
      </c>
      <c r="T29" s="55">
        <v>0.0</v>
      </c>
      <c r="U29" s="69">
        <f t="shared" si="41"/>
        <v>0</v>
      </c>
      <c r="V29" s="55">
        <v>0.0</v>
      </c>
      <c r="W29" s="69">
        <f t="shared" si="42"/>
        <v>0</v>
      </c>
      <c r="X29" s="55">
        <v>0.0</v>
      </c>
      <c r="Y29" s="69">
        <f t="shared" si="43"/>
        <v>0</v>
      </c>
      <c r="Z29" s="55">
        <v>0.0</v>
      </c>
      <c r="AA29" s="69">
        <f t="shared" si="44"/>
        <v>0</v>
      </c>
      <c r="AB29" s="55">
        <v>0.0</v>
      </c>
      <c r="AC29" s="69">
        <f t="shared" si="45"/>
        <v>0</v>
      </c>
      <c r="AD29" s="55">
        <v>0.0</v>
      </c>
      <c r="AE29" s="69">
        <f t="shared" si="46"/>
        <v>0</v>
      </c>
      <c r="AF29" s="55">
        <v>0.0</v>
      </c>
      <c r="AG29" s="69">
        <f t="shared" si="47"/>
        <v>0</v>
      </c>
    </row>
    <row r="30" ht="14.25" customHeight="1">
      <c r="A30" s="67" t="s">
        <v>111</v>
      </c>
      <c r="B30" s="68" t="s">
        <v>112</v>
      </c>
      <c r="C30" s="55">
        <v>0.0</v>
      </c>
      <c r="D30" s="55">
        <v>1000.0</v>
      </c>
      <c r="E30" s="69">
        <f t="shared" si="33"/>
        <v>1</v>
      </c>
      <c r="F30" s="55">
        <v>0.0</v>
      </c>
      <c r="G30" s="69">
        <f t="shared" si="34"/>
        <v>-1</v>
      </c>
      <c r="H30" s="55">
        <v>0.0</v>
      </c>
      <c r="I30" s="69">
        <f t="shared" si="35"/>
        <v>0</v>
      </c>
      <c r="J30" s="55">
        <v>0.0</v>
      </c>
      <c r="K30" s="69">
        <f t="shared" si="36"/>
        <v>0</v>
      </c>
      <c r="L30" s="55">
        <v>0.0</v>
      </c>
      <c r="M30" s="69">
        <f t="shared" si="37"/>
        <v>0</v>
      </c>
      <c r="N30" s="55">
        <v>0.0</v>
      </c>
      <c r="O30" s="69">
        <f t="shared" si="38"/>
        <v>0</v>
      </c>
      <c r="P30" s="55">
        <v>0.0</v>
      </c>
      <c r="Q30" s="69">
        <f t="shared" si="39"/>
        <v>0</v>
      </c>
      <c r="R30" s="55">
        <v>0.0</v>
      </c>
      <c r="S30" s="69">
        <f t="shared" si="40"/>
        <v>0</v>
      </c>
      <c r="T30" s="55">
        <v>0.0</v>
      </c>
      <c r="U30" s="69">
        <f t="shared" si="41"/>
        <v>0</v>
      </c>
      <c r="V30" s="55">
        <v>0.0</v>
      </c>
      <c r="W30" s="69">
        <f t="shared" si="42"/>
        <v>0</v>
      </c>
      <c r="X30" s="55">
        <v>0.0</v>
      </c>
      <c r="Y30" s="69">
        <f t="shared" si="43"/>
        <v>0</v>
      </c>
      <c r="Z30" s="55">
        <v>0.0</v>
      </c>
      <c r="AA30" s="69">
        <f t="shared" si="44"/>
        <v>0</v>
      </c>
      <c r="AB30" s="55">
        <v>0.0</v>
      </c>
      <c r="AC30" s="69">
        <f t="shared" si="45"/>
        <v>0</v>
      </c>
      <c r="AD30" s="55">
        <v>0.0</v>
      </c>
      <c r="AE30" s="69">
        <f t="shared" si="46"/>
        <v>0</v>
      </c>
      <c r="AF30" s="55">
        <v>0.0</v>
      </c>
      <c r="AG30" s="69">
        <f t="shared" si="47"/>
        <v>0</v>
      </c>
    </row>
    <row r="31" ht="14.25" customHeight="1">
      <c r="A31" s="67" t="s">
        <v>113</v>
      </c>
      <c r="B31" s="68" t="s">
        <v>68</v>
      </c>
      <c r="C31" s="55">
        <v>17247.0</v>
      </c>
      <c r="D31" s="55">
        <v>0.0</v>
      </c>
      <c r="E31" s="69">
        <f t="shared" si="33"/>
        <v>-1</v>
      </c>
      <c r="F31" s="55">
        <v>0.0</v>
      </c>
      <c r="G31" s="69">
        <f t="shared" si="34"/>
        <v>0</v>
      </c>
      <c r="H31" s="55">
        <v>0.0</v>
      </c>
      <c r="I31" s="69">
        <f t="shared" si="35"/>
        <v>0</v>
      </c>
      <c r="J31" s="55">
        <v>0.0</v>
      </c>
      <c r="K31" s="69">
        <f t="shared" si="36"/>
        <v>0</v>
      </c>
      <c r="L31" s="55">
        <v>0.0</v>
      </c>
      <c r="M31" s="69">
        <f t="shared" si="37"/>
        <v>0</v>
      </c>
      <c r="N31" s="55">
        <v>0.0</v>
      </c>
      <c r="O31" s="69">
        <f t="shared" si="38"/>
        <v>0</v>
      </c>
      <c r="P31" s="55">
        <v>0.0</v>
      </c>
      <c r="Q31" s="69">
        <f t="shared" si="39"/>
        <v>0</v>
      </c>
      <c r="R31" s="55">
        <v>0.0</v>
      </c>
      <c r="S31" s="69">
        <f t="shared" si="40"/>
        <v>0</v>
      </c>
      <c r="T31" s="55">
        <v>0.0</v>
      </c>
      <c r="U31" s="69">
        <f t="shared" si="41"/>
        <v>0</v>
      </c>
      <c r="V31" s="55">
        <v>0.0</v>
      </c>
      <c r="W31" s="69">
        <f t="shared" si="42"/>
        <v>0</v>
      </c>
      <c r="X31" s="55">
        <v>0.0</v>
      </c>
      <c r="Y31" s="69">
        <f t="shared" si="43"/>
        <v>0</v>
      </c>
      <c r="Z31" s="55">
        <v>0.0</v>
      </c>
      <c r="AA31" s="69">
        <f t="shared" si="44"/>
        <v>0</v>
      </c>
      <c r="AB31" s="55">
        <v>0.0</v>
      </c>
      <c r="AC31" s="69">
        <f t="shared" si="45"/>
        <v>0</v>
      </c>
      <c r="AD31" s="55">
        <v>0.0</v>
      </c>
      <c r="AE31" s="69">
        <f t="shared" si="46"/>
        <v>0</v>
      </c>
      <c r="AF31" s="55">
        <v>0.0</v>
      </c>
      <c r="AG31" s="69">
        <f t="shared" si="47"/>
        <v>0</v>
      </c>
    </row>
    <row r="32" ht="14.25" customHeight="1">
      <c r="A32" s="67" t="s">
        <v>114</v>
      </c>
      <c r="B32" s="68" t="s">
        <v>115</v>
      </c>
      <c r="C32" s="55">
        <v>0.0</v>
      </c>
      <c r="D32" s="55">
        <v>0.0</v>
      </c>
      <c r="E32" s="69">
        <f t="shared" si="33"/>
        <v>0</v>
      </c>
      <c r="F32" s="55">
        <v>0.0</v>
      </c>
      <c r="G32" s="69">
        <f t="shared" si="34"/>
        <v>0</v>
      </c>
      <c r="H32" s="55">
        <v>0.0</v>
      </c>
      <c r="I32" s="69">
        <f t="shared" si="35"/>
        <v>0</v>
      </c>
      <c r="J32" s="55">
        <v>0.0</v>
      </c>
      <c r="K32" s="69">
        <f t="shared" si="36"/>
        <v>0</v>
      </c>
      <c r="L32" s="55">
        <v>0.0</v>
      </c>
      <c r="M32" s="69">
        <f t="shared" si="37"/>
        <v>0</v>
      </c>
      <c r="N32" s="55">
        <v>0.0</v>
      </c>
      <c r="O32" s="69">
        <f t="shared" si="38"/>
        <v>0</v>
      </c>
      <c r="P32" s="55">
        <v>0.0</v>
      </c>
      <c r="Q32" s="69">
        <f t="shared" si="39"/>
        <v>0</v>
      </c>
      <c r="R32" s="55">
        <v>0.0</v>
      </c>
      <c r="S32" s="69">
        <f t="shared" si="40"/>
        <v>0</v>
      </c>
      <c r="T32" s="55">
        <v>0.0</v>
      </c>
      <c r="U32" s="69">
        <f t="shared" si="41"/>
        <v>0</v>
      </c>
      <c r="V32" s="55">
        <v>0.0</v>
      </c>
      <c r="W32" s="69">
        <f t="shared" si="42"/>
        <v>0</v>
      </c>
      <c r="X32" s="55">
        <v>0.0</v>
      </c>
      <c r="Y32" s="69">
        <f t="shared" si="43"/>
        <v>0</v>
      </c>
      <c r="Z32" s="55">
        <v>0.0</v>
      </c>
      <c r="AA32" s="69">
        <f t="shared" si="44"/>
        <v>0</v>
      </c>
      <c r="AB32" s="55">
        <v>0.0</v>
      </c>
      <c r="AC32" s="69">
        <f t="shared" si="45"/>
        <v>0</v>
      </c>
      <c r="AD32" s="55">
        <v>0.0</v>
      </c>
      <c r="AE32" s="69">
        <f t="shared" si="46"/>
        <v>0</v>
      </c>
      <c r="AF32" s="55">
        <v>0.0</v>
      </c>
      <c r="AG32" s="69">
        <f t="shared" si="47"/>
        <v>0</v>
      </c>
    </row>
    <row r="33" ht="14.25" customHeight="1">
      <c r="A33" s="84" t="s">
        <v>116</v>
      </c>
      <c r="B33" s="68"/>
      <c r="C33" s="85">
        <f t="shared" ref="C33:D33" si="49">C16+C27+SUM(C28:C32)</f>
        <v>522909</v>
      </c>
      <c r="D33" s="85">
        <f t="shared" si="49"/>
        <v>503400</v>
      </c>
      <c r="E33" s="69">
        <f t="shared" si="33"/>
        <v>-0.0373085948</v>
      </c>
      <c r="F33" s="85">
        <f>F16+F27+SUM(F28:F32)</f>
        <v>0</v>
      </c>
      <c r="G33" s="69">
        <f t="shared" si="34"/>
        <v>-1</v>
      </c>
      <c r="H33" s="85">
        <f>H16+H27+SUM(H28:H32)</f>
        <v>0</v>
      </c>
      <c r="I33" s="69">
        <f t="shared" si="35"/>
        <v>0</v>
      </c>
      <c r="J33" s="85">
        <f>J16+J27+SUM(J28:J32)</f>
        <v>0</v>
      </c>
      <c r="K33" s="69">
        <f t="shared" si="36"/>
        <v>0</v>
      </c>
      <c r="L33" s="85">
        <f>L16+L27+SUM(L28:L32)</f>
        <v>0</v>
      </c>
      <c r="M33" s="69">
        <f t="shared" si="37"/>
        <v>0</v>
      </c>
      <c r="N33" s="85">
        <f>N16+N27+SUM(N28:N32)</f>
        <v>0</v>
      </c>
      <c r="O33" s="69">
        <f t="shared" si="38"/>
        <v>0</v>
      </c>
      <c r="P33" s="85">
        <f>P16+P27+SUM(P28:P32)</f>
        <v>0</v>
      </c>
      <c r="Q33" s="69">
        <f t="shared" si="39"/>
        <v>0</v>
      </c>
      <c r="R33" s="85">
        <f>R16+R27+SUM(R28:R32)</f>
        <v>0</v>
      </c>
      <c r="S33" s="69">
        <f t="shared" si="40"/>
        <v>0</v>
      </c>
      <c r="T33" s="85">
        <f>T16+T27+SUM(T28:T32)</f>
        <v>0</v>
      </c>
      <c r="U33" s="69">
        <f t="shared" si="41"/>
        <v>0</v>
      </c>
      <c r="V33" s="85">
        <f>V16+V27+SUM(V28:V32)</f>
        <v>0</v>
      </c>
      <c r="W33" s="69">
        <f t="shared" si="42"/>
        <v>0</v>
      </c>
      <c r="X33" s="85">
        <f>X16+X27+SUM(X28:X32)</f>
        <v>0</v>
      </c>
      <c r="Y33" s="69">
        <f t="shared" si="43"/>
        <v>0</v>
      </c>
      <c r="Z33" s="85">
        <f>Z16+Z27+SUM(Z28:Z32)</f>
        <v>0</v>
      </c>
      <c r="AA33" s="69">
        <f t="shared" si="44"/>
        <v>0</v>
      </c>
      <c r="AB33" s="85">
        <f>AB16+AB27+SUM(AB28:AB32)</f>
        <v>0</v>
      </c>
      <c r="AC33" s="69">
        <f t="shared" si="45"/>
        <v>0</v>
      </c>
      <c r="AD33" s="85">
        <f>AD16+AD27+SUM(AD28:AD32)</f>
        <v>0</v>
      </c>
      <c r="AE33" s="69">
        <f t="shared" si="46"/>
        <v>0</v>
      </c>
      <c r="AF33" s="85">
        <f>AF16+AF27+SUM(AF28:AF32)</f>
        <v>0</v>
      </c>
      <c r="AG33" s="69">
        <f t="shared" si="47"/>
        <v>0</v>
      </c>
    </row>
    <row r="34" ht="14.25" customHeight="1">
      <c r="A34" s="86" t="s">
        <v>117</v>
      </c>
      <c r="B34" s="87"/>
      <c r="C34" s="85">
        <f t="shared" ref="C34:D34" si="50">C10-C33</f>
        <v>-65471</v>
      </c>
      <c r="D34" s="85">
        <f t="shared" si="50"/>
        <v>60048</v>
      </c>
      <c r="E34" s="69">
        <f t="shared" si="33"/>
        <v>-1.917169434</v>
      </c>
      <c r="F34" s="85">
        <f>F10-F33</f>
        <v>0</v>
      </c>
      <c r="G34" s="69">
        <f t="shared" si="34"/>
        <v>-1</v>
      </c>
      <c r="H34" s="85">
        <f>H10-H33</f>
        <v>0</v>
      </c>
      <c r="I34" s="69">
        <f t="shared" si="35"/>
        <v>0</v>
      </c>
      <c r="J34" s="85">
        <f>J10-J33</f>
        <v>0</v>
      </c>
      <c r="K34" s="69">
        <f t="shared" si="36"/>
        <v>0</v>
      </c>
      <c r="L34" s="85">
        <f>L10-L33</f>
        <v>0</v>
      </c>
      <c r="M34" s="69">
        <f t="shared" si="37"/>
        <v>0</v>
      </c>
      <c r="N34" s="85">
        <f>N10-N33</f>
        <v>0</v>
      </c>
      <c r="O34" s="69">
        <f t="shared" si="38"/>
        <v>0</v>
      </c>
      <c r="P34" s="85">
        <f>P10-P33</f>
        <v>0</v>
      </c>
      <c r="Q34" s="69">
        <f t="shared" si="39"/>
        <v>0</v>
      </c>
      <c r="R34" s="85">
        <f>R10-R33</f>
        <v>0</v>
      </c>
      <c r="S34" s="69">
        <f t="shared" si="40"/>
        <v>0</v>
      </c>
      <c r="T34" s="85">
        <f>T10-T33</f>
        <v>0</v>
      </c>
      <c r="U34" s="69">
        <f t="shared" si="41"/>
        <v>0</v>
      </c>
      <c r="V34" s="85">
        <f>V10-V33</f>
        <v>0</v>
      </c>
      <c r="W34" s="69">
        <f t="shared" si="42"/>
        <v>0</v>
      </c>
      <c r="X34" s="85">
        <f>X10-X33</f>
        <v>0</v>
      </c>
      <c r="Y34" s="69">
        <f t="shared" si="43"/>
        <v>0</v>
      </c>
      <c r="Z34" s="85">
        <f>Z10-Z33</f>
        <v>0</v>
      </c>
      <c r="AA34" s="69">
        <f t="shared" si="44"/>
        <v>0</v>
      </c>
      <c r="AB34" s="85">
        <f>AB10-AB33</f>
        <v>0</v>
      </c>
      <c r="AC34" s="69">
        <f t="shared" si="45"/>
        <v>0</v>
      </c>
      <c r="AD34" s="85">
        <f>AD10-AD33</f>
        <v>0</v>
      </c>
      <c r="AE34" s="69">
        <f t="shared" si="46"/>
        <v>0</v>
      </c>
      <c r="AF34" s="85">
        <f>AF10-AF33</f>
        <v>0</v>
      </c>
      <c r="AG34" s="69">
        <f t="shared" si="47"/>
        <v>0</v>
      </c>
    </row>
    <row r="35" ht="14.25" customHeight="1">
      <c r="A35" s="88" t="s">
        <v>118</v>
      </c>
      <c r="B35" s="87"/>
      <c r="C35" s="85">
        <f t="shared" ref="C35:D35" si="51">C2+C34</f>
        <v>-20962</v>
      </c>
      <c r="D35" s="85">
        <f t="shared" si="51"/>
        <v>39086</v>
      </c>
      <c r="E35" s="69">
        <f t="shared" si="33"/>
        <v>-2.864612155</v>
      </c>
      <c r="F35" s="85">
        <f>F2+F34</f>
        <v>39086</v>
      </c>
      <c r="G35" s="69">
        <f t="shared" si="34"/>
        <v>0</v>
      </c>
      <c r="H35" s="85">
        <f>H2+H34</f>
        <v>39086</v>
      </c>
      <c r="I35" s="69">
        <f t="shared" si="35"/>
        <v>0</v>
      </c>
      <c r="J35" s="85">
        <f>J2+J34</f>
        <v>39086</v>
      </c>
      <c r="K35" s="69">
        <f t="shared" si="36"/>
        <v>0</v>
      </c>
      <c r="L35" s="85">
        <f>L2+L34</f>
        <v>39086</v>
      </c>
      <c r="M35" s="69">
        <f t="shared" si="37"/>
        <v>0</v>
      </c>
      <c r="N35" s="85">
        <f>N2+N34</f>
        <v>39086</v>
      </c>
      <c r="O35" s="69">
        <f t="shared" si="38"/>
        <v>0</v>
      </c>
      <c r="P35" s="85">
        <f>P2+P34</f>
        <v>39086</v>
      </c>
      <c r="Q35" s="69">
        <f t="shared" si="39"/>
        <v>0</v>
      </c>
      <c r="R35" s="85">
        <f>R2+R34</f>
        <v>39086</v>
      </c>
      <c r="S35" s="69">
        <f t="shared" si="40"/>
        <v>0</v>
      </c>
      <c r="T35" s="85">
        <f>T2+T34</f>
        <v>39086</v>
      </c>
      <c r="U35" s="69">
        <f t="shared" si="41"/>
        <v>0</v>
      </c>
      <c r="V35" s="85">
        <f>V2+V34</f>
        <v>39086</v>
      </c>
      <c r="W35" s="69">
        <f t="shared" si="42"/>
        <v>0</v>
      </c>
      <c r="X35" s="85">
        <f>X2+X34</f>
        <v>39086</v>
      </c>
      <c r="Y35" s="69">
        <f t="shared" si="43"/>
        <v>0</v>
      </c>
      <c r="Z35" s="85">
        <f>Z2+Z34</f>
        <v>39086</v>
      </c>
      <c r="AA35" s="69">
        <f t="shared" si="44"/>
        <v>0</v>
      </c>
      <c r="AB35" s="85">
        <f>AB2+AB34</f>
        <v>39086</v>
      </c>
      <c r="AC35" s="69">
        <f t="shared" si="45"/>
        <v>0</v>
      </c>
      <c r="AD35" s="85">
        <f>AD2+AD34</f>
        <v>39086</v>
      </c>
      <c r="AE35" s="69">
        <f t="shared" si="46"/>
        <v>0</v>
      </c>
      <c r="AF35" s="85">
        <f>AF2+AF34</f>
        <v>39086</v>
      </c>
      <c r="AG35" s="69">
        <f t="shared" si="47"/>
        <v>0</v>
      </c>
    </row>
    <row r="36" ht="14.25" customHeight="1">
      <c r="A36" s="49"/>
      <c r="B36" s="49"/>
    </row>
    <row r="37" ht="14.25" customHeight="1">
      <c r="A37" s="89" t="s">
        <v>119</v>
      </c>
      <c r="B37" s="90"/>
      <c r="C37" s="91">
        <v>50.06</v>
      </c>
      <c r="D37" s="91">
        <v>54.3</v>
      </c>
      <c r="E37" s="92">
        <f t="shared" ref="E37:E39" si="52">IFERROR((D37-C37)/C37,IF(D37&lt;&gt;0,1,0))</f>
        <v>0.08469836197</v>
      </c>
      <c r="F37" s="91">
        <v>0.0</v>
      </c>
      <c r="G37" s="69">
        <f t="shared" ref="G37:G39" si="53">IFERROR((F37-D37)/D37,IF(F37&lt;&gt;0,1,0))</f>
        <v>-1</v>
      </c>
      <c r="H37" s="91">
        <v>0.0</v>
      </c>
      <c r="I37" s="69">
        <f t="shared" ref="I37:I39" si="54">IFERROR((H37-F37)/F37,IF(H37&lt;&gt;0,1,0))</f>
        <v>0</v>
      </c>
      <c r="J37" s="91">
        <v>0.0</v>
      </c>
      <c r="K37" s="69">
        <f t="shared" ref="K37:K39" si="55">IFERROR((J37-H37)/H37,IF(J37&lt;&gt;0,1,0))</f>
        <v>0</v>
      </c>
      <c r="L37" s="91">
        <v>0.0</v>
      </c>
      <c r="M37" s="69">
        <f t="shared" ref="M37:M39" si="56">IFERROR((L37-J37)/J37,IF(L37&lt;&gt;0,1,0))</f>
        <v>0</v>
      </c>
      <c r="N37" s="91">
        <v>0.0</v>
      </c>
      <c r="O37" s="69">
        <f t="shared" ref="O37:O39" si="57">IFERROR((N37-L37)/L37,IF(N37&lt;&gt;0,1,0))</f>
        <v>0</v>
      </c>
      <c r="P37" s="91">
        <v>0.0</v>
      </c>
      <c r="Q37" s="69">
        <f t="shared" ref="Q37:Q39" si="58">IFERROR((P37-N37)/N37,IF(P37&lt;&gt;0,1,0))</f>
        <v>0</v>
      </c>
      <c r="R37" s="91">
        <v>0.0</v>
      </c>
      <c r="S37" s="69">
        <f t="shared" ref="S37:S39" si="59">IFERROR((R37-P37)/P37,IF(R37&lt;&gt;0,1,0))</f>
        <v>0</v>
      </c>
      <c r="T37" s="91">
        <v>0.0</v>
      </c>
      <c r="U37" s="69">
        <f t="shared" ref="U37:U39" si="60">IFERROR((T37-R37)/R37,IF(T37&lt;&gt;0,1,0))</f>
        <v>0</v>
      </c>
      <c r="V37" s="91">
        <v>0.0</v>
      </c>
      <c r="W37" s="69">
        <f t="shared" ref="W37:W39" si="61">IFERROR((V37-T37)/T37,IF(V37&lt;&gt;0,1,0))</f>
        <v>0</v>
      </c>
      <c r="X37" s="91">
        <v>0.0</v>
      </c>
      <c r="Y37" s="69">
        <f t="shared" ref="Y37:Y39" si="62">IFERROR((X37-V37)/V37,IF(X37&lt;&gt;0,1,0))</f>
        <v>0</v>
      </c>
      <c r="Z37" s="91">
        <v>0.0</v>
      </c>
      <c r="AA37" s="69">
        <f t="shared" ref="AA37:AA39" si="63">IFERROR((Z37-X37)/X37,IF(Z37&lt;&gt;0,1,0))</f>
        <v>0</v>
      </c>
      <c r="AB37" s="91">
        <v>0.0</v>
      </c>
      <c r="AC37" s="69">
        <f t="shared" ref="AC37:AC39" si="64">IFERROR((AB37-Z37)/Z37,IF(AB37&lt;&gt;0,1,0))</f>
        <v>0</v>
      </c>
      <c r="AD37" s="91">
        <v>0.0</v>
      </c>
      <c r="AE37" s="69">
        <f t="shared" ref="AE37:AE39" si="65">IFERROR((AD37-AB37)/AB37,IF(AD37&lt;&gt;0,1,0))</f>
        <v>0</v>
      </c>
      <c r="AF37" s="91">
        <v>0.0</v>
      </c>
      <c r="AG37" s="69">
        <f t="shared" ref="AG37:AG39" si="66">IFERROR((AF37-AD37)/AD37,IF(AF37&lt;&gt;0,1,0))</f>
        <v>0</v>
      </c>
    </row>
    <row r="38" ht="14.25" customHeight="1">
      <c r="A38" s="89" t="s">
        <v>120</v>
      </c>
      <c r="B38" s="90"/>
      <c r="C38" s="91">
        <v>8111.0</v>
      </c>
      <c r="D38" s="91">
        <v>8111.0</v>
      </c>
      <c r="E38" s="92">
        <f t="shared" si="52"/>
        <v>0</v>
      </c>
      <c r="F38" s="91">
        <v>0.0</v>
      </c>
      <c r="G38" s="69">
        <f t="shared" si="53"/>
        <v>-1</v>
      </c>
      <c r="H38" s="91">
        <v>0.0</v>
      </c>
      <c r="I38" s="69">
        <f t="shared" si="54"/>
        <v>0</v>
      </c>
      <c r="J38" s="91">
        <v>0.0</v>
      </c>
      <c r="K38" s="69">
        <f t="shared" si="55"/>
        <v>0</v>
      </c>
      <c r="L38" s="91">
        <v>0.0</v>
      </c>
      <c r="M38" s="69">
        <f t="shared" si="56"/>
        <v>0</v>
      </c>
      <c r="N38" s="91">
        <v>0.0</v>
      </c>
      <c r="O38" s="69">
        <f t="shared" si="57"/>
        <v>0</v>
      </c>
      <c r="P38" s="91">
        <v>0.0</v>
      </c>
      <c r="Q38" s="69">
        <f t="shared" si="58"/>
        <v>0</v>
      </c>
      <c r="R38" s="91">
        <v>0.0</v>
      </c>
      <c r="S38" s="69">
        <f t="shared" si="59"/>
        <v>0</v>
      </c>
      <c r="T38" s="91">
        <v>0.0</v>
      </c>
      <c r="U38" s="69">
        <f t="shared" si="60"/>
        <v>0</v>
      </c>
      <c r="V38" s="91">
        <v>0.0</v>
      </c>
      <c r="W38" s="69">
        <f t="shared" si="61"/>
        <v>0</v>
      </c>
      <c r="X38" s="91">
        <v>0.0</v>
      </c>
      <c r="Y38" s="69">
        <f t="shared" si="62"/>
        <v>0</v>
      </c>
      <c r="Z38" s="91">
        <v>0.0</v>
      </c>
      <c r="AA38" s="69">
        <f t="shared" si="63"/>
        <v>0</v>
      </c>
      <c r="AB38" s="91">
        <v>0.0</v>
      </c>
      <c r="AC38" s="69">
        <f t="shared" si="64"/>
        <v>0</v>
      </c>
      <c r="AD38" s="91">
        <v>0.0</v>
      </c>
      <c r="AE38" s="69">
        <f t="shared" si="65"/>
        <v>0</v>
      </c>
      <c r="AF38" s="91">
        <v>0.0</v>
      </c>
      <c r="AG38" s="69">
        <f t="shared" si="66"/>
        <v>0</v>
      </c>
    </row>
    <row r="39" ht="14.25" customHeight="1">
      <c r="A39" s="89" t="s">
        <v>121</v>
      </c>
      <c r="B39" s="90"/>
      <c r="C39" s="91">
        <v>4.0</v>
      </c>
      <c r="D39" s="91">
        <v>4.0</v>
      </c>
      <c r="E39" s="92">
        <f t="shared" si="52"/>
        <v>0</v>
      </c>
      <c r="F39" s="91">
        <v>0.0</v>
      </c>
      <c r="G39" s="69">
        <f t="shared" si="53"/>
        <v>-1</v>
      </c>
      <c r="H39" s="91">
        <v>0.0</v>
      </c>
      <c r="I39" s="69">
        <f t="shared" si="54"/>
        <v>0</v>
      </c>
      <c r="J39" s="91">
        <v>0.0</v>
      </c>
      <c r="K39" s="69">
        <f t="shared" si="55"/>
        <v>0</v>
      </c>
      <c r="L39" s="91">
        <v>0.0</v>
      </c>
      <c r="M39" s="69">
        <f t="shared" si="56"/>
        <v>0</v>
      </c>
      <c r="N39" s="91">
        <v>0.0</v>
      </c>
      <c r="O39" s="69">
        <f t="shared" si="57"/>
        <v>0</v>
      </c>
      <c r="P39" s="91">
        <v>0.0</v>
      </c>
      <c r="Q39" s="69">
        <f t="shared" si="58"/>
        <v>0</v>
      </c>
      <c r="R39" s="91">
        <v>0.0</v>
      </c>
      <c r="S39" s="69">
        <f t="shared" si="59"/>
        <v>0</v>
      </c>
      <c r="T39" s="91">
        <v>0.0</v>
      </c>
      <c r="U39" s="69">
        <f t="shared" si="60"/>
        <v>0</v>
      </c>
      <c r="V39" s="91">
        <v>0.0</v>
      </c>
      <c r="W39" s="69">
        <f t="shared" si="61"/>
        <v>0</v>
      </c>
      <c r="X39" s="91">
        <v>0.0</v>
      </c>
      <c r="Y39" s="69">
        <f t="shared" si="62"/>
        <v>0</v>
      </c>
      <c r="Z39" s="91">
        <v>0.0</v>
      </c>
      <c r="AA39" s="69">
        <f t="shared" si="63"/>
        <v>0</v>
      </c>
      <c r="AB39" s="91">
        <v>0.0</v>
      </c>
      <c r="AC39" s="69">
        <f t="shared" si="64"/>
        <v>0</v>
      </c>
      <c r="AD39" s="91">
        <v>0.0</v>
      </c>
      <c r="AE39" s="69">
        <f t="shared" si="65"/>
        <v>0</v>
      </c>
      <c r="AF39" s="91">
        <v>0.0</v>
      </c>
      <c r="AG39" s="69">
        <f t="shared" si="66"/>
        <v>0</v>
      </c>
    </row>
    <row r="40" ht="14.25" customHeight="1">
      <c r="A40" s="49"/>
      <c r="B40" s="49"/>
    </row>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0"/>
    <col customWidth="1" min="2" max="2" width="150.25"/>
    <col customWidth="1" min="3" max="26" width="7.63"/>
  </cols>
  <sheetData>
    <row r="1" ht="75.75" customHeight="1">
      <c r="A1" s="93" t="s">
        <v>31</v>
      </c>
      <c r="B1" s="94" t="s">
        <v>22</v>
      </c>
    </row>
    <row r="2" ht="14.25" customHeight="1">
      <c r="A2" s="95"/>
      <c r="B2" s="96"/>
    </row>
    <row r="3" ht="150.0" customHeight="1">
      <c r="A3" s="97" t="s">
        <v>122</v>
      </c>
      <c r="B3" s="98" t="s">
        <v>123</v>
      </c>
    </row>
    <row r="4" ht="14.25" customHeight="1">
      <c r="A4" s="95"/>
      <c r="B4" s="96"/>
    </row>
    <row r="5" ht="150.0" customHeight="1">
      <c r="A5" s="97" t="s">
        <v>124</v>
      </c>
      <c r="B5" s="98"/>
    </row>
    <row r="6" ht="14.25" customHeight="1">
      <c r="A6" s="95"/>
      <c r="B6" s="96"/>
    </row>
    <row r="7" ht="150.0" customHeight="1">
      <c r="A7" s="97" t="s">
        <v>125</v>
      </c>
      <c r="B7" s="98"/>
    </row>
    <row r="8" ht="14.25" customHeight="1">
      <c r="A8" s="95"/>
      <c r="B8" s="96"/>
    </row>
    <row r="9" ht="150.0" customHeight="1">
      <c r="A9" s="97" t="s">
        <v>126</v>
      </c>
      <c r="B9" s="98"/>
    </row>
    <row r="10" ht="14.25" customHeight="1">
      <c r="A10" s="95"/>
      <c r="B10" s="96"/>
    </row>
    <row r="11" ht="150.0" customHeight="1">
      <c r="A11" s="97" t="s">
        <v>127</v>
      </c>
      <c r="B11" s="98"/>
    </row>
    <row r="12" ht="14.25" customHeight="1">
      <c r="A12" s="95"/>
      <c r="B12" s="96"/>
    </row>
    <row r="13" ht="150.0" customHeight="1">
      <c r="A13" s="97" t="s">
        <v>128</v>
      </c>
      <c r="B13" s="98"/>
    </row>
    <row r="14" ht="14.25" customHeight="1">
      <c r="A14" s="95"/>
      <c r="B14" s="96"/>
    </row>
    <row r="15" ht="150.0" customHeight="1">
      <c r="A15" s="97" t="s">
        <v>129</v>
      </c>
      <c r="B15" s="98"/>
    </row>
    <row r="16" ht="14.25" customHeight="1">
      <c r="A16" s="95"/>
      <c r="B16" s="96"/>
    </row>
    <row r="17" ht="150.0" customHeight="1">
      <c r="A17" s="97" t="s">
        <v>130</v>
      </c>
      <c r="B17" s="98"/>
    </row>
    <row r="18" ht="14.25" customHeight="1">
      <c r="A18" s="95"/>
      <c r="B18" s="96"/>
    </row>
    <row r="19" ht="150.0" customHeight="1">
      <c r="A19" s="97" t="s">
        <v>131</v>
      </c>
      <c r="B19" s="98"/>
    </row>
    <row r="20" ht="14.25" customHeight="1">
      <c r="A20" s="95"/>
      <c r="B20" s="96"/>
    </row>
    <row r="21" ht="150.0" customHeight="1">
      <c r="A21" s="97" t="s">
        <v>132</v>
      </c>
      <c r="B21" s="98"/>
    </row>
    <row r="22" ht="14.25" customHeight="1">
      <c r="A22" s="95"/>
      <c r="B22" s="96"/>
    </row>
    <row r="23" ht="150.0" customHeight="1">
      <c r="A23" s="97" t="s">
        <v>133</v>
      </c>
      <c r="B23" s="98"/>
    </row>
    <row r="24" ht="14.25" customHeight="1">
      <c r="A24" s="95"/>
      <c r="B24" s="96"/>
    </row>
    <row r="25" ht="150.0" customHeight="1">
      <c r="A25" s="97" t="s">
        <v>134</v>
      </c>
      <c r="B25" s="98"/>
    </row>
    <row r="26" ht="14.25" customHeight="1">
      <c r="A26" s="95"/>
      <c r="B26" s="96"/>
    </row>
    <row r="27" ht="150.0" customHeight="1">
      <c r="A27" s="97" t="s">
        <v>135</v>
      </c>
      <c r="B27" s="98"/>
    </row>
    <row r="28" ht="14.25" customHeight="1"/>
    <row r="29" ht="150.0" customHeight="1">
      <c r="A29" s="97" t="s">
        <v>136</v>
      </c>
      <c r="B29" s="98"/>
    </row>
    <row r="30" ht="14.25" customHeight="1"/>
    <row r="31" ht="150.0" customHeight="1">
      <c r="A31" s="97" t="s">
        <v>137</v>
      </c>
      <c r="B31" s="98"/>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25"/>
    <col customWidth="1" min="2" max="2" width="7.13"/>
    <col customWidth="1" min="3" max="3" width="33.63"/>
    <col customWidth="1" min="4" max="4" width="13.63"/>
    <col customWidth="1" min="5" max="5" width="15.38"/>
    <col customWidth="1" min="6" max="6" width="14.0"/>
    <col customWidth="1" min="7" max="7" width="13.13"/>
    <col customWidth="1" min="8" max="8" width="14.5"/>
    <col customWidth="1" min="9" max="9" width="11.13"/>
    <col customWidth="1" min="10" max="10" width="19.0"/>
    <col customWidth="1" min="11" max="26" width="8.0"/>
  </cols>
  <sheetData>
    <row r="1" ht="12.75" customHeight="1">
      <c r="A1" s="99"/>
      <c r="B1" s="100"/>
      <c r="C1" s="101" t="s">
        <v>138</v>
      </c>
      <c r="D1" s="100" t="str">
        <f>'Contact Information'!B3</f>
        <v>Francis Street Primary School</v>
      </c>
      <c r="E1" s="100"/>
      <c r="F1" s="100"/>
      <c r="G1" s="100"/>
      <c r="H1" s="100"/>
      <c r="I1" s="100"/>
      <c r="J1" s="100"/>
      <c r="K1" s="99"/>
      <c r="L1" s="99"/>
      <c r="M1" s="99"/>
      <c r="N1" s="99"/>
      <c r="O1" s="99"/>
      <c r="P1" s="99"/>
      <c r="Q1" s="99"/>
      <c r="R1" s="99"/>
      <c r="S1" s="99"/>
      <c r="T1" s="99"/>
      <c r="U1" s="99"/>
      <c r="V1" s="99"/>
      <c r="W1" s="99"/>
      <c r="X1" s="99"/>
      <c r="Y1" s="99"/>
      <c r="Z1" s="99"/>
    </row>
    <row r="2" ht="12.75" customHeight="1">
      <c r="A2" s="99"/>
      <c r="B2" s="102"/>
      <c r="C2" s="102"/>
      <c r="D2" s="102"/>
      <c r="E2" s="102"/>
      <c r="F2" s="101" t="s">
        <v>139</v>
      </c>
      <c r="G2" s="102"/>
      <c r="H2" s="102"/>
      <c r="I2" s="102"/>
      <c r="J2" s="103"/>
      <c r="K2" s="99"/>
      <c r="L2" s="99"/>
      <c r="M2" s="99"/>
      <c r="N2" s="99"/>
      <c r="O2" s="99"/>
      <c r="P2" s="99"/>
      <c r="Q2" s="99"/>
      <c r="R2" s="99"/>
      <c r="S2" s="99"/>
      <c r="T2" s="99"/>
      <c r="U2" s="99"/>
      <c r="V2" s="99"/>
      <c r="W2" s="99"/>
      <c r="X2" s="99"/>
      <c r="Y2" s="99"/>
      <c r="Z2" s="99"/>
    </row>
    <row r="3" ht="12.75" customHeight="1">
      <c r="A3" s="99"/>
      <c r="B3" s="102"/>
      <c r="C3" s="104"/>
      <c r="D3" s="102"/>
      <c r="E3" s="101" t="s">
        <v>140</v>
      </c>
      <c r="F3" s="105"/>
      <c r="G3" s="103"/>
      <c r="H3" s="103"/>
      <c r="I3" s="103"/>
      <c r="J3" s="103"/>
      <c r="K3" s="99"/>
      <c r="L3" s="99"/>
      <c r="M3" s="99"/>
      <c r="N3" s="99"/>
      <c r="O3" s="99"/>
      <c r="P3" s="99"/>
      <c r="Q3" s="99"/>
      <c r="R3" s="99"/>
      <c r="S3" s="99"/>
      <c r="T3" s="99"/>
      <c r="U3" s="99"/>
      <c r="V3" s="99"/>
      <c r="W3" s="99"/>
      <c r="X3" s="99"/>
      <c r="Y3" s="99"/>
      <c r="Z3" s="99"/>
    </row>
    <row r="4" ht="12.75" customHeight="1">
      <c r="A4" s="99"/>
      <c r="B4" s="106"/>
      <c r="C4" s="106"/>
      <c r="D4" s="106"/>
      <c r="E4" s="106"/>
      <c r="F4" s="106"/>
      <c r="G4" s="106"/>
      <c r="H4" s="99"/>
      <c r="I4" s="99"/>
      <c r="J4" s="99"/>
      <c r="K4" s="99"/>
      <c r="L4" s="99"/>
      <c r="M4" s="99"/>
      <c r="N4" s="99"/>
      <c r="O4" s="99"/>
      <c r="P4" s="99"/>
      <c r="Q4" s="99"/>
      <c r="R4" s="99"/>
      <c r="S4" s="99"/>
      <c r="T4" s="99"/>
      <c r="U4" s="99"/>
      <c r="V4" s="99"/>
      <c r="W4" s="99"/>
      <c r="X4" s="99"/>
      <c r="Y4" s="99"/>
      <c r="Z4" s="99"/>
    </row>
    <row r="5" ht="12.75" customHeight="1">
      <c r="A5" s="99"/>
      <c r="B5" s="107"/>
      <c r="C5" s="107"/>
      <c r="D5" s="108"/>
      <c r="E5" s="108"/>
      <c r="F5" s="108"/>
      <c r="G5" s="108"/>
      <c r="H5" s="108"/>
      <c r="I5" s="109"/>
      <c r="J5" s="110"/>
      <c r="K5" s="99"/>
      <c r="L5" s="99"/>
      <c r="M5" s="99"/>
      <c r="N5" s="99"/>
      <c r="O5" s="99"/>
      <c r="P5" s="99"/>
      <c r="Q5" s="99"/>
      <c r="R5" s="99"/>
      <c r="S5" s="99"/>
      <c r="T5" s="99"/>
      <c r="U5" s="99"/>
      <c r="V5" s="99"/>
      <c r="W5" s="99"/>
      <c r="X5" s="99"/>
      <c r="Y5" s="99"/>
      <c r="Z5" s="99"/>
    </row>
    <row r="6" ht="12.75" customHeight="1">
      <c r="A6" s="99"/>
      <c r="B6" s="111"/>
      <c r="C6" s="111"/>
      <c r="D6" s="112" t="s">
        <v>122</v>
      </c>
      <c r="E6" s="112" t="s">
        <v>141</v>
      </c>
      <c r="F6" s="112" t="s">
        <v>142</v>
      </c>
      <c r="G6" s="112" t="s">
        <v>143</v>
      </c>
      <c r="H6" s="112"/>
      <c r="I6" s="113"/>
      <c r="J6" s="114"/>
      <c r="K6" s="99"/>
      <c r="L6" s="99"/>
      <c r="M6" s="99"/>
      <c r="N6" s="99"/>
      <c r="O6" s="99"/>
      <c r="P6" s="99"/>
      <c r="Q6" s="99"/>
      <c r="R6" s="99"/>
      <c r="S6" s="99"/>
      <c r="T6" s="99"/>
      <c r="U6" s="99"/>
      <c r="V6" s="99"/>
      <c r="W6" s="99"/>
      <c r="X6" s="99"/>
      <c r="Y6" s="99"/>
      <c r="Z6" s="99"/>
    </row>
    <row r="7" ht="12.75" customHeight="1">
      <c r="A7" s="99"/>
      <c r="B7" s="115" t="s">
        <v>144</v>
      </c>
      <c r="C7" s="116" t="s">
        <v>145</v>
      </c>
      <c r="D7" s="117" t="s">
        <v>146</v>
      </c>
      <c r="E7" s="118" t="s">
        <v>147</v>
      </c>
      <c r="F7" s="118" t="s">
        <v>148</v>
      </c>
      <c r="G7" s="118" t="s">
        <v>142</v>
      </c>
      <c r="H7" s="118" t="s">
        <v>149</v>
      </c>
      <c r="I7" s="119" t="s">
        <v>150</v>
      </c>
      <c r="J7" s="120" t="s">
        <v>151</v>
      </c>
      <c r="K7" s="99"/>
      <c r="L7" s="99"/>
      <c r="M7" s="99"/>
      <c r="N7" s="99"/>
      <c r="O7" s="99"/>
      <c r="P7" s="99"/>
      <c r="Q7" s="99"/>
      <c r="R7" s="99"/>
      <c r="S7" s="99"/>
      <c r="T7" s="99"/>
      <c r="U7" s="99"/>
      <c r="V7" s="99"/>
      <c r="W7" s="99"/>
      <c r="X7" s="99"/>
      <c r="Y7" s="99"/>
      <c r="Z7" s="99"/>
    </row>
    <row r="8" ht="12.75" customHeight="1">
      <c r="A8" s="99"/>
      <c r="B8" s="121"/>
      <c r="C8" s="122"/>
      <c r="D8" s="123"/>
      <c r="E8" s="122"/>
      <c r="F8" s="122"/>
      <c r="G8" s="122"/>
      <c r="H8" s="124"/>
      <c r="I8" s="125"/>
      <c r="J8" s="126"/>
      <c r="K8" s="99"/>
      <c r="L8" s="99"/>
      <c r="M8" s="99"/>
      <c r="N8" s="99"/>
      <c r="O8" s="99"/>
      <c r="P8" s="99"/>
      <c r="Q8" s="99"/>
      <c r="R8" s="99"/>
      <c r="S8" s="99"/>
      <c r="T8" s="99"/>
      <c r="U8" s="99"/>
      <c r="V8" s="99"/>
      <c r="W8" s="99"/>
      <c r="X8" s="99"/>
      <c r="Y8" s="99"/>
      <c r="Z8" s="99"/>
    </row>
    <row r="9" ht="12.75" customHeight="1">
      <c r="A9" s="99"/>
      <c r="B9" s="127"/>
      <c r="C9" s="128" t="s">
        <v>152</v>
      </c>
      <c r="D9" s="129">
        <f>'Deficit Elimination Plan'!D2</f>
        <v>-20962</v>
      </c>
      <c r="E9" s="130">
        <v>0.0</v>
      </c>
      <c r="F9" s="129"/>
      <c r="G9" s="131">
        <f>E9</f>
        <v>0</v>
      </c>
      <c r="H9" s="131">
        <f>+G9-D9</f>
        <v>20962</v>
      </c>
      <c r="I9" s="132">
        <f>IF(D9&lt;&gt;0,ROUND(((H9)/D9),4),IF(H9=0,0,1))</f>
        <v>-1</v>
      </c>
      <c r="J9" s="133"/>
      <c r="K9" s="99"/>
      <c r="L9" s="99"/>
      <c r="M9" s="99"/>
      <c r="N9" s="99"/>
      <c r="O9" s="99"/>
      <c r="P9" s="99"/>
      <c r="Q9" s="99"/>
      <c r="R9" s="99"/>
      <c r="S9" s="99"/>
      <c r="T9" s="99"/>
      <c r="U9" s="99"/>
      <c r="V9" s="99"/>
      <c r="W9" s="99"/>
      <c r="X9" s="99"/>
      <c r="Y9" s="99"/>
      <c r="Z9" s="99"/>
    </row>
    <row r="10" ht="12.75" customHeight="1">
      <c r="A10" s="99"/>
      <c r="B10" s="127"/>
      <c r="C10" s="128" t="s">
        <v>153</v>
      </c>
      <c r="D10" s="129"/>
      <c r="E10" s="129"/>
      <c r="F10" s="129"/>
      <c r="G10" s="131"/>
      <c r="H10" s="131"/>
      <c r="I10" s="132"/>
      <c r="J10" s="134"/>
      <c r="K10" s="99"/>
      <c r="L10" s="99"/>
      <c r="M10" s="99"/>
      <c r="N10" s="99"/>
      <c r="O10" s="99"/>
      <c r="P10" s="99"/>
      <c r="Q10" s="99"/>
      <c r="R10" s="99"/>
      <c r="S10" s="99"/>
      <c r="T10" s="99"/>
      <c r="U10" s="99"/>
      <c r="V10" s="99"/>
      <c r="W10" s="99"/>
      <c r="X10" s="99"/>
      <c r="Y10" s="99"/>
      <c r="Z10" s="99"/>
    </row>
    <row r="11" ht="12.75" customHeight="1">
      <c r="A11" s="99"/>
      <c r="B11" s="127" t="s">
        <v>154</v>
      </c>
      <c r="C11" s="135" t="s">
        <v>155</v>
      </c>
      <c r="D11" s="129">
        <f>'Deficit Elimination Plan'!D4</f>
        <v>4662</v>
      </c>
      <c r="E11" s="130">
        <v>0.0</v>
      </c>
      <c r="F11" s="130">
        <v>0.0</v>
      </c>
      <c r="G11" s="131">
        <f t="shared" ref="G11:G16" si="1">E11+F11</f>
        <v>0</v>
      </c>
      <c r="H11" s="131">
        <f t="shared" ref="H11:H16" si="2">+G11-D11</f>
        <v>-4662</v>
      </c>
      <c r="I11" s="132">
        <f t="shared" ref="I11:I18" si="3">IF(D11&lt;&gt;0,ROUND(((H11)/D11),4),IF(H11=0,0,1))</f>
        <v>-1</v>
      </c>
      <c r="J11" s="133"/>
      <c r="K11" s="99"/>
      <c r="L11" s="99"/>
      <c r="M11" s="99"/>
      <c r="N11" s="99"/>
      <c r="O11" s="99"/>
      <c r="P11" s="99"/>
      <c r="Q11" s="99"/>
      <c r="R11" s="99"/>
      <c r="S11" s="99"/>
      <c r="T11" s="99"/>
      <c r="U11" s="99"/>
      <c r="V11" s="99"/>
      <c r="W11" s="99"/>
      <c r="X11" s="99"/>
      <c r="Y11" s="99"/>
      <c r="Z11" s="99"/>
    </row>
    <row r="12" ht="12.75" customHeight="1">
      <c r="A12" s="99"/>
      <c r="B12" s="127" t="s">
        <v>156</v>
      </c>
      <c r="C12" s="135" t="s">
        <v>157</v>
      </c>
      <c r="D12" s="129">
        <f>'Deficit Elimination Plan'!D5</f>
        <v>0</v>
      </c>
      <c r="E12" s="130">
        <v>0.0</v>
      </c>
      <c r="F12" s="130">
        <v>0.0</v>
      </c>
      <c r="G12" s="131">
        <f t="shared" si="1"/>
        <v>0</v>
      </c>
      <c r="H12" s="131">
        <f t="shared" si="2"/>
        <v>0</v>
      </c>
      <c r="I12" s="132">
        <f t="shared" si="3"/>
        <v>0</v>
      </c>
      <c r="J12" s="133"/>
      <c r="K12" s="99"/>
      <c r="L12" s="99"/>
      <c r="M12" s="99"/>
      <c r="N12" s="99"/>
      <c r="O12" s="99"/>
      <c r="P12" s="99"/>
      <c r="Q12" s="99"/>
      <c r="R12" s="99"/>
      <c r="S12" s="99"/>
      <c r="T12" s="99"/>
      <c r="U12" s="99"/>
      <c r="V12" s="99"/>
      <c r="W12" s="99"/>
      <c r="X12" s="99"/>
      <c r="Y12" s="99"/>
      <c r="Z12" s="99"/>
    </row>
    <row r="13" ht="12.75" customHeight="1">
      <c r="A13" s="99"/>
      <c r="B13" s="127" t="s">
        <v>70</v>
      </c>
      <c r="C13" s="135" t="s">
        <v>158</v>
      </c>
      <c r="D13" s="129">
        <f>'Deficit Elimination Plan'!D6</f>
        <v>0</v>
      </c>
      <c r="E13" s="130">
        <v>0.0</v>
      </c>
      <c r="F13" s="130">
        <v>0.0</v>
      </c>
      <c r="G13" s="131">
        <f t="shared" si="1"/>
        <v>0</v>
      </c>
      <c r="H13" s="131">
        <f t="shared" si="2"/>
        <v>0</v>
      </c>
      <c r="I13" s="132">
        <f t="shared" si="3"/>
        <v>0</v>
      </c>
      <c r="J13" s="133"/>
      <c r="K13" s="99"/>
      <c r="L13" s="99"/>
      <c r="M13" s="99"/>
      <c r="N13" s="99"/>
      <c r="O13" s="99"/>
      <c r="P13" s="99"/>
      <c r="Q13" s="99"/>
      <c r="R13" s="99"/>
      <c r="S13" s="99"/>
      <c r="T13" s="99"/>
      <c r="U13" s="99"/>
      <c r="V13" s="99"/>
      <c r="W13" s="99"/>
      <c r="X13" s="99"/>
      <c r="Y13" s="99"/>
      <c r="Z13" s="99"/>
    </row>
    <row r="14" ht="12.75" customHeight="1">
      <c r="A14" s="99"/>
      <c r="B14" s="127" t="s">
        <v>72</v>
      </c>
      <c r="C14" s="135" t="s">
        <v>159</v>
      </c>
      <c r="D14" s="129">
        <f>'Deficit Elimination Plan'!D7</f>
        <v>558786</v>
      </c>
      <c r="E14" s="130">
        <v>0.0</v>
      </c>
      <c r="F14" s="130">
        <v>0.0</v>
      </c>
      <c r="G14" s="131">
        <f t="shared" si="1"/>
        <v>0</v>
      </c>
      <c r="H14" s="131">
        <f t="shared" si="2"/>
        <v>-558786</v>
      </c>
      <c r="I14" s="132">
        <f t="shared" si="3"/>
        <v>-1</v>
      </c>
      <c r="J14" s="133"/>
      <c r="K14" s="99"/>
      <c r="L14" s="99"/>
      <c r="M14" s="99"/>
      <c r="N14" s="99"/>
      <c r="O14" s="99"/>
      <c r="P14" s="99"/>
      <c r="Q14" s="99"/>
      <c r="R14" s="99"/>
      <c r="S14" s="99"/>
      <c r="T14" s="99"/>
      <c r="U14" s="99"/>
      <c r="V14" s="99"/>
      <c r="W14" s="99"/>
      <c r="X14" s="99"/>
      <c r="Y14" s="99"/>
      <c r="Z14" s="99"/>
    </row>
    <row r="15" ht="12.75" customHeight="1">
      <c r="A15" s="99"/>
      <c r="B15" s="127" t="s">
        <v>74</v>
      </c>
      <c r="C15" s="135" t="s">
        <v>160</v>
      </c>
      <c r="D15" s="129">
        <f>'Deficit Elimination Plan'!D8</f>
        <v>0</v>
      </c>
      <c r="E15" s="130">
        <v>0.0</v>
      </c>
      <c r="F15" s="130">
        <v>0.0</v>
      </c>
      <c r="G15" s="131">
        <f t="shared" si="1"/>
        <v>0</v>
      </c>
      <c r="H15" s="131">
        <f t="shared" si="2"/>
        <v>0</v>
      </c>
      <c r="I15" s="132">
        <f t="shared" si="3"/>
        <v>0</v>
      </c>
      <c r="J15" s="133"/>
      <c r="K15" s="99"/>
      <c r="L15" s="99"/>
      <c r="M15" s="99"/>
      <c r="N15" s="99"/>
      <c r="O15" s="99"/>
      <c r="P15" s="99"/>
      <c r="Q15" s="99"/>
      <c r="R15" s="99"/>
      <c r="S15" s="99"/>
      <c r="T15" s="99"/>
      <c r="U15" s="99"/>
      <c r="V15" s="99"/>
      <c r="W15" s="99"/>
      <c r="X15" s="99"/>
      <c r="Y15" s="99"/>
      <c r="Z15" s="99"/>
    </row>
    <row r="16" ht="12.75" customHeight="1">
      <c r="A16" s="99"/>
      <c r="B16" s="127" t="s">
        <v>76</v>
      </c>
      <c r="C16" s="135" t="s">
        <v>161</v>
      </c>
      <c r="D16" s="129">
        <f>'Deficit Elimination Plan'!D9</f>
        <v>0</v>
      </c>
      <c r="E16" s="130">
        <v>0.0</v>
      </c>
      <c r="F16" s="130">
        <v>0.0</v>
      </c>
      <c r="G16" s="131">
        <f t="shared" si="1"/>
        <v>0</v>
      </c>
      <c r="H16" s="131">
        <f t="shared" si="2"/>
        <v>0</v>
      </c>
      <c r="I16" s="132">
        <f t="shared" si="3"/>
        <v>0</v>
      </c>
      <c r="J16" s="133"/>
      <c r="K16" s="99"/>
      <c r="L16" s="99"/>
      <c r="M16" s="99"/>
      <c r="N16" s="99"/>
      <c r="O16" s="99"/>
      <c r="P16" s="99"/>
      <c r="Q16" s="99"/>
      <c r="R16" s="99"/>
      <c r="S16" s="99"/>
      <c r="T16" s="99"/>
      <c r="U16" s="99"/>
      <c r="V16" s="99"/>
      <c r="W16" s="99"/>
      <c r="X16" s="99"/>
      <c r="Y16" s="99"/>
      <c r="Z16" s="99"/>
    </row>
    <row r="17" ht="12.75" customHeight="1">
      <c r="A17" s="99"/>
      <c r="B17" s="127"/>
      <c r="C17" s="135" t="s">
        <v>162</v>
      </c>
      <c r="D17" s="129">
        <f t="shared" ref="D17:F17" si="4">SUM(D11:D16)</f>
        <v>563448</v>
      </c>
      <c r="E17" s="129">
        <f t="shared" si="4"/>
        <v>0</v>
      </c>
      <c r="F17" s="129">
        <f t="shared" si="4"/>
        <v>0</v>
      </c>
      <c r="G17" s="131">
        <f t="shared" ref="G17:H17" si="5">SUM(G10:G16)</f>
        <v>0</v>
      </c>
      <c r="H17" s="131">
        <f t="shared" si="5"/>
        <v>-563448</v>
      </c>
      <c r="I17" s="132">
        <f t="shared" si="3"/>
        <v>-1</v>
      </c>
      <c r="J17" s="133"/>
      <c r="K17" s="99"/>
      <c r="L17" s="99"/>
      <c r="M17" s="99"/>
      <c r="N17" s="99"/>
      <c r="O17" s="99"/>
      <c r="P17" s="99"/>
      <c r="Q17" s="99"/>
      <c r="R17" s="99"/>
      <c r="S17" s="99"/>
      <c r="T17" s="99"/>
      <c r="U17" s="99"/>
      <c r="V17" s="99"/>
      <c r="W17" s="99"/>
      <c r="X17" s="99"/>
      <c r="Y17" s="99"/>
      <c r="Z17" s="99"/>
    </row>
    <row r="18" ht="12.75" customHeight="1">
      <c r="A18" s="99"/>
      <c r="B18" s="127"/>
      <c r="C18" s="128" t="s">
        <v>163</v>
      </c>
      <c r="D18" s="129">
        <f>D9+D17</f>
        <v>542486</v>
      </c>
      <c r="E18" s="129"/>
      <c r="F18" s="129"/>
      <c r="G18" s="131">
        <f>G9+G17</f>
        <v>0</v>
      </c>
      <c r="H18" s="131">
        <f>+H9+H17</f>
        <v>-542486</v>
      </c>
      <c r="I18" s="132">
        <f t="shared" si="3"/>
        <v>-1</v>
      </c>
      <c r="J18" s="133"/>
      <c r="K18" s="99"/>
      <c r="L18" s="99"/>
      <c r="M18" s="99"/>
      <c r="N18" s="99"/>
      <c r="O18" s="99"/>
      <c r="P18" s="99"/>
      <c r="Q18" s="99"/>
      <c r="R18" s="99"/>
      <c r="S18" s="99"/>
      <c r="T18" s="99"/>
      <c r="U18" s="99"/>
      <c r="V18" s="99"/>
      <c r="W18" s="99"/>
      <c r="X18" s="99"/>
      <c r="Y18" s="99"/>
      <c r="Z18" s="99"/>
    </row>
    <row r="19" ht="12.75" customHeight="1">
      <c r="A19" s="99"/>
      <c r="B19" s="127"/>
      <c r="C19" s="128" t="s">
        <v>164</v>
      </c>
      <c r="D19" s="131"/>
      <c r="E19" s="131"/>
      <c r="F19" s="131"/>
      <c r="G19" s="131"/>
      <c r="H19" s="131"/>
      <c r="I19" s="136"/>
      <c r="J19" s="137"/>
      <c r="K19" s="99"/>
      <c r="L19" s="99"/>
      <c r="M19" s="99"/>
      <c r="N19" s="99"/>
      <c r="O19" s="99"/>
      <c r="P19" s="99"/>
      <c r="Q19" s="99"/>
      <c r="R19" s="99"/>
      <c r="S19" s="99"/>
      <c r="T19" s="99"/>
      <c r="U19" s="99"/>
      <c r="V19" s="99"/>
      <c r="W19" s="99"/>
      <c r="X19" s="99"/>
      <c r="Y19" s="99"/>
      <c r="Z19" s="99"/>
    </row>
    <row r="20" ht="12.75" customHeight="1">
      <c r="A20" s="99"/>
      <c r="B20" s="127" t="s">
        <v>66</v>
      </c>
      <c r="C20" s="135" t="s">
        <v>165</v>
      </c>
      <c r="D20" s="129">
        <f>'Deficit Elimination Plan'!D16</f>
        <v>260200</v>
      </c>
      <c r="E20" s="138">
        <v>0.0</v>
      </c>
      <c r="F20" s="138">
        <v>0.0</v>
      </c>
      <c r="G20" s="131">
        <f>E20+F20</f>
        <v>0</v>
      </c>
      <c r="H20" s="131">
        <f>+G20-D20</f>
        <v>-260200</v>
      </c>
      <c r="I20" s="132">
        <f>IF(D20&lt;&gt;0,ROUND(((H20)/D20),4),IF(H20=0,0,1))</f>
        <v>-1</v>
      </c>
      <c r="J20" s="133"/>
      <c r="K20" s="99"/>
      <c r="L20" s="99"/>
      <c r="M20" s="99"/>
      <c r="N20" s="99"/>
      <c r="O20" s="99"/>
      <c r="P20" s="99"/>
      <c r="Q20" s="99"/>
      <c r="R20" s="99"/>
      <c r="S20" s="99"/>
      <c r="T20" s="99"/>
      <c r="U20" s="99"/>
      <c r="V20" s="99"/>
      <c r="W20" s="99"/>
      <c r="X20" s="99"/>
      <c r="Y20" s="99"/>
      <c r="Z20" s="99"/>
    </row>
    <row r="21" ht="12.75" customHeight="1">
      <c r="A21" s="99"/>
      <c r="B21" s="127"/>
      <c r="C21" s="135" t="s">
        <v>166</v>
      </c>
      <c r="D21" s="131"/>
      <c r="E21" s="131"/>
      <c r="F21" s="131"/>
      <c r="G21" s="131"/>
      <c r="H21" s="131"/>
      <c r="I21" s="136"/>
      <c r="J21" s="137"/>
      <c r="K21" s="99"/>
      <c r="L21" s="99"/>
      <c r="M21" s="99"/>
      <c r="N21" s="99"/>
      <c r="O21" s="99"/>
      <c r="P21" s="99"/>
      <c r="Q21" s="99"/>
      <c r="R21" s="99"/>
      <c r="S21" s="99"/>
      <c r="T21" s="99"/>
      <c r="U21" s="99"/>
      <c r="V21" s="99"/>
      <c r="W21" s="99"/>
      <c r="X21" s="99"/>
      <c r="Y21" s="99"/>
      <c r="Z21" s="99"/>
    </row>
    <row r="22" ht="12.75" customHeight="1">
      <c r="A22" s="99"/>
      <c r="B22" s="127" t="s">
        <v>90</v>
      </c>
      <c r="C22" s="135" t="s">
        <v>167</v>
      </c>
      <c r="D22" s="129">
        <f>'Deficit Elimination Plan'!D18</f>
        <v>0</v>
      </c>
      <c r="E22" s="138">
        <v>0.0</v>
      </c>
      <c r="F22" s="138">
        <v>0.0</v>
      </c>
      <c r="G22" s="131">
        <f t="shared" ref="G22:G35" si="6">E22+F22</f>
        <v>0</v>
      </c>
      <c r="H22" s="131">
        <f t="shared" ref="H22:H35" si="7">+G22-D22</f>
        <v>0</v>
      </c>
      <c r="I22" s="132">
        <f t="shared" ref="I22:I37" si="8">IF(D22&lt;&gt;0,ROUND(((H22)/D22),4),IF(H22=0,0,1))</f>
        <v>0</v>
      </c>
      <c r="J22" s="133"/>
      <c r="K22" s="99"/>
      <c r="L22" s="99"/>
      <c r="M22" s="99"/>
      <c r="N22" s="99"/>
      <c r="O22" s="99"/>
      <c r="P22" s="99"/>
      <c r="Q22" s="99"/>
      <c r="R22" s="99"/>
      <c r="S22" s="99"/>
      <c r="T22" s="99"/>
      <c r="U22" s="99"/>
      <c r="V22" s="99"/>
      <c r="W22" s="99"/>
      <c r="X22" s="99"/>
      <c r="Y22" s="99"/>
      <c r="Z22" s="99"/>
    </row>
    <row r="23" ht="12.75" customHeight="1">
      <c r="A23" s="99"/>
      <c r="B23" s="127" t="s">
        <v>92</v>
      </c>
      <c r="C23" s="135" t="s">
        <v>168</v>
      </c>
      <c r="D23" s="129">
        <f>'Deficit Elimination Plan'!D19</f>
        <v>0</v>
      </c>
      <c r="E23" s="138">
        <v>0.0</v>
      </c>
      <c r="F23" s="138">
        <v>0.0</v>
      </c>
      <c r="G23" s="131">
        <f t="shared" si="6"/>
        <v>0</v>
      </c>
      <c r="H23" s="131">
        <f t="shared" si="7"/>
        <v>0</v>
      </c>
      <c r="I23" s="132">
        <f t="shared" si="8"/>
        <v>0</v>
      </c>
      <c r="J23" s="133"/>
      <c r="K23" s="99"/>
      <c r="L23" s="99"/>
      <c r="M23" s="99"/>
      <c r="N23" s="99"/>
      <c r="O23" s="99"/>
      <c r="P23" s="99"/>
      <c r="Q23" s="99"/>
      <c r="R23" s="99"/>
      <c r="S23" s="99"/>
      <c r="T23" s="99"/>
      <c r="U23" s="99"/>
      <c r="V23" s="99"/>
      <c r="W23" s="99"/>
      <c r="X23" s="99"/>
      <c r="Y23" s="99"/>
      <c r="Z23" s="99"/>
    </row>
    <row r="24" ht="12.75" customHeight="1">
      <c r="A24" s="99"/>
      <c r="B24" s="127" t="s">
        <v>94</v>
      </c>
      <c r="C24" s="135" t="s">
        <v>169</v>
      </c>
      <c r="D24" s="129">
        <f>'Deficit Elimination Plan'!D20</f>
        <v>25200</v>
      </c>
      <c r="E24" s="138">
        <v>0.0</v>
      </c>
      <c r="F24" s="138">
        <v>0.0</v>
      </c>
      <c r="G24" s="131">
        <f t="shared" si="6"/>
        <v>0</v>
      </c>
      <c r="H24" s="131">
        <f t="shared" si="7"/>
        <v>-25200</v>
      </c>
      <c r="I24" s="132">
        <f t="shared" si="8"/>
        <v>-1</v>
      </c>
      <c r="J24" s="133"/>
      <c r="K24" s="99"/>
      <c r="L24" s="99"/>
      <c r="M24" s="99"/>
      <c r="N24" s="99"/>
      <c r="O24" s="99"/>
      <c r="P24" s="99"/>
      <c r="Q24" s="99"/>
      <c r="R24" s="99"/>
      <c r="S24" s="99"/>
      <c r="T24" s="99"/>
      <c r="U24" s="99"/>
      <c r="V24" s="99"/>
      <c r="W24" s="99"/>
      <c r="X24" s="99"/>
      <c r="Y24" s="99"/>
      <c r="Z24" s="99"/>
    </row>
    <row r="25" ht="12.75" customHeight="1">
      <c r="A25" s="99"/>
      <c r="B25" s="127" t="s">
        <v>96</v>
      </c>
      <c r="C25" s="135" t="s">
        <v>170</v>
      </c>
      <c r="D25" s="129">
        <f>'Deficit Elimination Plan'!D21</f>
        <v>76500</v>
      </c>
      <c r="E25" s="138">
        <v>0.0</v>
      </c>
      <c r="F25" s="138">
        <v>0.0</v>
      </c>
      <c r="G25" s="131">
        <f t="shared" si="6"/>
        <v>0</v>
      </c>
      <c r="H25" s="131">
        <f t="shared" si="7"/>
        <v>-76500</v>
      </c>
      <c r="I25" s="132">
        <f t="shared" si="8"/>
        <v>-1</v>
      </c>
      <c r="J25" s="133"/>
      <c r="K25" s="99"/>
      <c r="L25" s="99"/>
      <c r="M25" s="99"/>
      <c r="N25" s="99"/>
      <c r="O25" s="99"/>
      <c r="P25" s="99"/>
      <c r="Q25" s="99"/>
      <c r="R25" s="99"/>
      <c r="S25" s="99"/>
      <c r="T25" s="99"/>
      <c r="U25" s="99"/>
      <c r="V25" s="99"/>
      <c r="W25" s="99"/>
      <c r="X25" s="99"/>
      <c r="Y25" s="99"/>
      <c r="Z25" s="99"/>
    </row>
    <row r="26" ht="12.75" customHeight="1">
      <c r="A26" s="99"/>
      <c r="B26" s="127" t="s">
        <v>98</v>
      </c>
      <c r="C26" s="135" t="s">
        <v>171</v>
      </c>
      <c r="D26" s="129">
        <f>'Deficit Elimination Plan'!D22</f>
        <v>61500</v>
      </c>
      <c r="E26" s="138">
        <v>0.0</v>
      </c>
      <c r="F26" s="138">
        <v>0.0</v>
      </c>
      <c r="G26" s="131">
        <f t="shared" si="6"/>
        <v>0</v>
      </c>
      <c r="H26" s="131">
        <f t="shared" si="7"/>
        <v>-61500</v>
      </c>
      <c r="I26" s="132">
        <f t="shared" si="8"/>
        <v>-1</v>
      </c>
      <c r="J26" s="133"/>
      <c r="K26" s="99"/>
      <c r="L26" s="99"/>
      <c r="M26" s="99"/>
      <c r="N26" s="99"/>
      <c r="O26" s="99"/>
      <c r="P26" s="99"/>
      <c r="Q26" s="99"/>
      <c r="R26" s="99"/>
      <c r="S26" s="99"/>
      <c r="T26" s="99"/>
      <c r="U26" s="99"/>
      <c r="V26" s="99"/>
      <c r="W26" s="99"/>
      <c r="X26" s="99"/>
      <c r="Y26" s="99"/>
      <c r="Z26" s="99"/>
    </row>
    <row r="27" ht="12.75" customHeight="1">
      <c r="A27" s="99"/>
      <c r="B27" s="127" t="s">
        <v>100</v>
      </c>
      <c r="C27" s="135" t="s">
        <v>172</v>
      </c>
      <c r="D27" s="129">
        <f>'Deficit Elimination Plan'!D23</f>
        <v>50000</v>
      </c>
      <c r="E27" s="138">
        <v>0.0</v>
      </c>
      <c r="F27" s="138">
        <v>0.0</v>
      </c>
      <c r="G27" s="131">
        <f t="shared" si="6"/>
        <v>0</v>
      </c>
      <c r="H27" s="131">
        <f t="shared" si="7"/>
        <v>-50000</v>
      </c>
      <c r="I27" s="132">
        <f t="shared" si="8"/>
        <v>-1</v>
      </c>
      <c r="J27" s="133"/>
      <c r="K27" s="99"/>
      <c r="L27" s="99"/>
      <c r="M27" s="99"/>
      <c r="N27" s="99"/>
      <c r="O27" s="99"/>
      <c r="P27" s="99"/>
      <c r="Q27" s="99"/>
      <c r="R27" s="99"/>
      <c r="S27" s="99"/>
      <c r="T27" s="99"/>
      <c r="U27" s="99"/>
      <c r="V27" s="99"/>
      <c r="W27" s="99"/>
      <c r="X27" s="99"/>
      <c r="Y27" s="99"/>
      <c r="Z27" s="99"/>
    </row>
    <row r="28" ht="12.75" customHeight="1">
      <c r="A28" s="99"/>
      <c r="B28" s="127" t="s">
        <v>102</v>
      </c>
      <c r="C28" s="135" t="s">
        <v>101</v>
      </c>
      <c r="D28" s="129">
        <f>'Deficit Elimination Plan'!D24</f>
        <v>0</v>
      </c>
      <c r="E28" s="138">
        <v>0.0</v>
      </c>
      <c r="F28" s="138">
        <v>0.0</v>
      </c>
      <c r="G28" s="131">
        <f t="shared" si="6"/>
        <v>0</v>
      </c>
      <c r="H28" s="131">
        <f t="shared" si="7"/>
        <v>0</v>
      </c>
      <c r="I28" s="132">
        <f t="shared" si="8"/>
        <v>0</v>
      </c>
      <c r="J28" s="133"/>
      <c r="K28" s="99"/>
      <c r="L28" s="99"/>
      <c r="M28" s="99"/>
      <c r="N28" s="99"/>
      <c r="O28" s="99"/>
      <c r="P28" s="99"/>
      <c r="Q28" s="99"/>
      <c r="R28" s="99"/>
      <c r="S28" s="99"/>
      <c r="T28" s="99"/>
      <c r="U28" s="99"/>
      <c r="V28" s="99"/>
      <c r="W28" s="99"/>
      <c r="X28" s="99"/>
      <c r="Y28" s="99"/>
      <c r="Z28" s="99"/>
    </row>
    <row r="29" ht="12.75" customHeight="1">
      <c r="A29" s="99"/>
      <c r="B29" s="127" t="s">
        <v>104</v>
      </c>
      <c r="C29" s="135" t="s">
        <v>173</v>
      </c>
      <c r="D29" s="129">
        <f>'Deficit Elimination Plan'!D25</f>
        <v>0</v>
      </c>
      <c r="E29" s="138">
        <v>0.0</v>
      </c>
      <c r="F29" s="138">
        <v>0.0</v>
      </c>
      <c r="G29" s="131">
        <f t="shared" si="6"/>
        <v>0</v>
      </c>
      <c r="H29" s="131">
        <f t="shared" si="7"/>
        <v>0</v>
      </c>
      <c r="I29" s="132">
        <f t="shared" si="8"/>
        <v>0</v>
      </c>
      <c r="J29" s="133"/>
      <c r="K29" s="99"/>
      <c r="L29" s="99"/>
      <c r="M29" s="99"/>
      <c r="N29" s="99"/>
      <c r="O29" s="99"/>
      <c r="P29" s="99"/>
      <c r="Q29" s="99"/>
      <c r="R29" s="99"/>
      <c r="S29" s="99"/>
      <c r="T29" s="99"/>
      <c r="U29" s="99"/>
      <c r="V29" s="99"/>
      <c r="W29" s="99"/>
      <c r="X29" s="99"/>
      <c r="Y29" s="99"/>
      <c r="Z29" s="99"/>
    </row>
    <row r="30" ht="12.75" customHeight="1">
      <c r="A30" s="99"/>
      <c r="B30" s="127" t="s">
        <v>106</v>
      </c>
      <c r="C30" s="135" t="s">
        <v>174</v>
      </c>
      <c r="D30" s="129">
        <f>'Deficit Elimination Plan'!D26</f>
        <v>29000</v>
      </c>
      <c r="E30" s="138">
        <v>0.0</v>
      </c>
      <c r="F30" s="138">
        <v>0.0</v>
      </c>
      <c r="G30" s="131">
        <f t="shared" si="6"/>
        <v>0</v>
      </c>
      <c r="H30" s="131">
        <f t="shared" si="7"/>
        <v>-29000</v>
      </c>
      <c r="I30" s="132">
        <f t="shared" si="8"/>
        <v>-1</v>
      </c>
      <c r="J30" s="133"/>
      <c r="K30" s="99"/>
      <c r="L30" s="99"/>
      <c r="M30" s="99"/>
      <c r="N30" s="99"/>
      <c r="O30" s="99"/>
      <c r="P30" s="99"/>
      <c r="Q30" s="99"/>
      <c r="R30" s="99"/>
      <c r="S30" s="99"/>
      <c r="T30" s="99"/>
      <c r="U30" s="99"/>
      <c r="V30" s="99"/>
      <c r="W30" s="99"/>
      <c r="X30" s="99"/>
      <c r="Y30" s="99"/>
      <c r="Z30" s="99"/>
    </row>
    <row r="31" ht="12.75" customHeight="1">
      <c r="A31" s="99"/>
      <c r="B31" s="127" t="s">
        <v>72</v>
      </c>
      <c r="C31" s="135" t="s">
        <v>108</v>
      </c>
      <c r="D31" s="129">
        <f>'Deficit Elimination Plan'!D28</f>
        <v>0</v>
      </c>
      <c r="E31" s="138">
        <v>0.0</v>
      </c>
      <c r="F31" s="138">
        <v>0.0</v>
      </c>
      <c r="G31" s="131">
        <f t="shared" si="6"/>
        <v>0</v>
      </c>
      <c r="H31" s="131">
        <f t="shared" si="7"/>
        <v>0</v>
      </c>
      <c r="I31" s="132">
        <f t="shared" si="8"/>
        <v>0</v>
      </c>
      <c r="J31" s="133"/>
      <c r="K31" s="99"/>
      <c r="L31" s="99"/>
      <c r="M31" s="99"/>
      <c r="N31" s="99"/>
      <c r="O31" s="99"/>
      <c r="P31" s="99"/>
      <c r="Q31" s="99"/>
      <c r="R31" s="99"/>
      <c r="S31" s="99"/>
      <c r="T31" s="99"/>
      <c r="U31" s="99"/>
      <c r="V31" s="99"/>
      <c r="W31" s="99"/>
      <c r="X31" s="99"/>
      <c r="Y31" s="99"/>
      <c r="Z31" s="99"/>
    </row>
    <row r="32" ht="12.75" customHeight="1">
      <c r="A32" s="99"/>
      <c r="B32" s="127" t="s">
        <v>175</v>
      </c>
      <c r="C32" s="135" t="s">
        <v>176</v>
      </c>
      <c r="D32" s="129">
        <f>'Deficit Elimination Plan'!D29</f>
        <v>0</v>
      </c>
      <c r="E32" s="138">
        <v>0.0</v>
      </c>
      <c r="F32" s="138">
        <v>0.0</v>
      </c>
      <c r="G32" s="131">
        <f t="shared" si="6"/>
        <v>0</v>
      </c>
      <c r="H32" s="131">
        <f t="shared" si="7"/>
        <v>0</v>
      </c>
      <c r="I32" s="132">
        <f t="shared" si="8"/>
        <v>0</v>
      </c>
      <c r="J32" s="133"/>
      <c r="K32" s="99"/>
      <c r="L32" s="99"/>
      <c r="M32" s="99"/>
      <c r="N32" s="99"/>
      <c r="O32" s="99"/>
      <c r="P32" s="99"/>
      <c r="Q32" s="99"/>
      <c r="R32" s="99"/>
      <c r="S32" s="99"/>
      <c r="T32" s="99"/>
      <c r="U32" s="99"/>
      <c r="V32" s="99"/>
      <c r="W32" s="99"/>
      <c r="X32" s="99"/>
      <c r="Y32" s="99"/>
      <c r="Z32" s="99"/>
    </row>
    <row r="33" ht="12.75" customHeight="1">
      <c r="A33" s="99"/>
      <c r="B33" s="127" t="s">
        <v>112</v>
      </c>
      <c r="C33" s="135" t="s">
        <v>111</v>
      </c>
      <c r="D33" s="129">
        <f>'Deficit Elimination Plan'!D30</f>
        <v>1000</v>
      </c>
      <c r="E33" s="138">
        <v>0.0</v>
      </c>
      <c r="F33" s="138">
        <v>0.0</v>
      </c>
      <c r="G33" s="131">
        <f t="shared" si="6"/>
        <v>0</v>
      </c>
      <c r="H33" s="131">
        <f t="shared" si="7"/>
        <v>-1000</v>
      </c>
      <c r="I33" s="132">
        <f t="shared" si="8"/>
        <v>-1</v>
      </c>
      <c r="J33" s="133"/>
      <c r="K33" s="99"/>
      <c r="L33" s="99"/>
      <c r="M33" s="99"/>
      <c r="N33" s="99"/>
      <c r="O33" s="99"/>
      <c r="P33" s="99"/>
      <c r="Q33" s="99"/>
      <c r="R33" s="99"/>
      <c r="S33" s="99"/>
      <c r="T33" s="99"/>
      <c r="U33" s="99"/>
      <c r="V33" s="99"/>
      <c r="W33" s="99"/>
      <c r="X33" s="99"/>
      <c r="Y33" s="99"/>
      <c r="Z33" s="99"/>
    </row>
    <row r="34" ht="12.75" customHeight="1">
      <c r="A34" s="99"/>
      <c r="B34" s="127" t="s">
        <v>68</v>
      </c>
      <c r="C34" s="135" t="s">
        <v>113</v>
      </c>
      <c r="D34" s="129">
        <f>'Deficit Elimination Plan'!D31</f>
        <v>0</v>
      </c>
      <c r="E34" s="138">
        <v>0.0</v>
      </c>
      <c r="F34" s="138">
        <v>0.0</v>
      </c>
      <c r="G34" s="131">
        <f t="shared" si="6"/>
        <v>0</v>
      </c>
      <c r="H34" s="131">
        <f t="shared" si="7"/>
        <v>0</v>
      </c>
      <c r="I34" s="132">
        <f t="shared" si="8"/>
        <v>0</v>
      </c>
      <c r="J34" s="133"/>
      <c r="K34" s="99"/>
      <c r="L34" s="99"/>
      <c r="M34" s="99"/>
      <c r="N34" s="99"/>
      <c r="O34" s="99"/>
      <c r="P34" s="99"/>
      <c r="Q34" s="99"/>
      <c r="R34" s="99"/>
      <c r="S34" s="99"/>
      <c r="T34" s="99"/>
      <c r="U34" s="99"/>
      <c r="V34" s="99"/>
      <c r="W34" s="99"/>
      <c r="X34" s="99"/>
      <c r="Y34" s="99"/>
      <c r="Z34" s="99"/>
    </row>
    <row r="35" ht="12.75" customHeight="1">
      <c r="A35" s="99"/>
      <c r="B35" s="127" t="s">
        <v>115</v>
      </c>
      <c r="C35" s="135" t="s">
        <v>114</v>
      </c>
      <c r="D35" s="129">
        <f>'Deficit Elimination Plan'!D32</f>
        <v>0</v>
      </c>
      <c r="E35" s="138">
        <v>0.0</v>
      </c>
      <c r="F35" s="138">
        <v>0.0</v>
      </c>
      <c r="G35" s="131">
        <f t="shared" si="6"/>
        <v>0</v>
      </c>
      <c r="H35" s="131">
        <f t="shared" si="7"/>
        <v>0</v>
      </c>
      <c r="I35" s="132">
        <f t="shared" si="8"/>
        <v>0</v>
      </c>
      <c r="J35" s="133"/>
      <c r="K35" s="99"/>
      <c r="L35" s="99"/>
      <c r="M35" s="99"/>
      <c r="N35" s="99"/>
      <c r="O35" s="99"/>
      <c r="P35" s="99"/>
      <c r="Q35" s="99"/>
      <c r="R35" s="99"/>
      <c r="S35" s="99"/>
      <c r="T35" s="99"/>
      <c r="U35" s="99"/>
      <c r="V35" s="99"/>
      <c r="W35" s="99"/>
      <c r="X35" s="99"/>
      <c r="Y35" s="99"/>
      <c r="Z35" s="99"/>
    </row>
    <row r="36" ht="12.75" customHeight="1">
      <c r="A36" s="99"/>
      <c r="B36" s="127"/>
      <c r="C36" s="128" t="s">
        <v>177</v>
      </c>
      <c r="D36" s="129">
        <f>'Deficit Elimination Plan'!D33</f>
        <v>503400</v>
      </c>
      <c r="E36" s="131">
        <f t="shared" ref="E36:H36" si="9">SUM(E20:E35)</f>
        <v>0</v>
      </c>
      <c r="F36" s="131">
        <f t="shared" si="9"/>
        <v>0</v>
      </c>
      <c r="G36" s="131">
        <f t="shared" si="9"/>
        <v>0</v>
      </c>
      <c r="H36" s="131">
        <f t="shared" si="9"/>
        <v>-503400</v>
      </c>
      <c r="I36" s="132">
        <f t="shared" si="8"/>
        <v>-1</v>
      </c>
      <c r="J36" s="133"/>
      <c r="K36" s="99"/>
      <c r="L36" s="99"/>
      <c r="M36" s="99"/>
      <c r="N36" s="99"/>
      <c r="O36" s="99"/>
      <c r="P36" s="99"/>
      <c r="Q36" s="99"/>
      <c r="R36" s="99"/>
      <c r="S36" s="99"/>
      <c r="T36" s="99"/>
      <c r="U36" s="99"/>
      <c r="V36" s="99"/>
      <c r="W36" s="99"/>
      <c r="X36" s="99"/>
      <c r="Y36" s="99"/>
      <c r="Z36" s="99"/>
    </row>
    <row r="37" ht="12.75" customHeight="1">
      <c r="A37" s="99"/>
      <c r="B37" s="139"/>
      <c r="C37" s="140" t="s">
        <v>178</v>
      </c>
      <c r="D37" s="141">
        <f>'Deficit Elimination Plan'!D35</f>
        <v>39086</v>
      </c>
      <c r="E37" s="142"/>
      <c r="F37" s="142"/>
      <c r="G37" s="142">
        <f>G18-G36</f>
        <v>0</v>
      </c>
      <c r="H37" s="142">
        <f>+G37-D37</f>
        <v>-39086</v>
      </c>
      <c r="I37" s="143">
        <f t="shared" si="8"/>
        <v>-1</v>
      </c>
      <c r="J37" s="144"/>
      <c r="K37" s="99"/>
      <c r="L37" s="99"/>
      <c r="M37" s="99"/>
      <c r="N37" s="99"/>
      <c r="O37" s="99"/>
      <c r="P37" s="99"/>
      <c r="Q37" s="99"/>
      <c r="R37" s="99"/>
      <c r="S37" s="99"/>
      <c r="T37" s="99"/>
      <c r="U37" s="99"/>
      <c r="V37" s="99"/>
      <c r="W37" s="99"/>
      <c r="X37" s="99"/>
      <c r="Y37" s="99"/>
      <c r="Z37" s="99"/>
    </row>
    <row r="38" ht="12.75" customHeight="1">
      <c r="A38" s="99"/>
      <c r="B38" s="145"/>
      <c r="C38" s="145"/>
      <c r="D38" s="145"/>
      <c r="E38" s="145"/>
      <c r="F38" s="145"/>
      <c r="G38" s="99"/>
      <c r="H38" s="146"/>
      <c r="I38" s="99"/>
      <c r="J38" s="145"/>
      <c r="K38" s="99"/>
      <c r="L38" s="99"/>
      <c r="M38" s="99"/>
      <c r="N38" s="99"/>
      <c r="O38" s="99"/>
      <c r="P38" s="99"/>
      <c r="Q38" s="99"/>
      <c r="R38" s="99"/>
      <c r="S38" s="99"/>
      <c r="T38" s="99"/>
      <c r="U38" s="99"/>
      <c r="V38" s="99"/>
      <c r="W38" s="99"/>
      <c r="X38" s="99"/>
      <c r="Y38" s="99"/>
      <c r="Z38" s="99"/>
    </row>
    <row r="39" ht="21.0" customHeight="1">
      <c r="A39" s="99"/>
      <c r="B39" s="147" t="s">
        <v>179</v>
      </c>
      <c r="C39" s="148"/>
      <c r="D39" s="148"/>
      <c r="E39" s="148"/>
      <c r="F39" s="148"/>
      <c r="G39" s="99"/>
      <c r="H39" s="146"/>
      <c r="I39" s="99"/>
      <c r="J39" s="145"/>
      <c r="K39" s="99"/>
      <c r="L39" s="99"/>
      <c r="M39" s="99"/>
      <c r="N39" s="99"/>
      <c r="O39" s="99"/>
      <c r="P39" s="99"/>
      <c r="Q39" s="99"/>
      <c r="R39" s="99"/>
      <c r="S39" s="99"/>
      <c r="T39" s="99"/>
      <c r="U39" s="99"/>
      <c r="V39" s="99"/>
      <c r="W39" s="99"/>
      <c r="X39" s="99"/>
      <c r="Y39" s="99"/>
      <c r="Z39" s="99"/>
    </row>
    <row r="40" ht="12.75" customHeight="1">
      <c r="A40" s="99"/>
      <c r="B40" s="149"/>
      <c r="C40" s="150"/>
      <c r="D40" s="150"/>
      <c r="E40" s="150"/>
      <c r="F40" s="150"/>
      <c r="G40" s="150"/>
      <c r="H40" s="150"/>
      <c r="I40" s="150"/>
      <c r="J40" s="151"/>
      <c r="K40" s="99"/>
      <c r="L40" s="99"/>
      <c r="M40" s="99"/>
      <c r="N40" s="99"/>
      <c r="O40" s="99"/>
      <c r="P40" s="99"/>
      <c r="Q40" s="99"/>
      <c r="R40" s="99"/>
      <c r="S40" s="99"/>
      <c r="T40" s="99"/>
      <c r="U40" s="99"/>
      <c r="V40" s="99"/>
      <c r="W40" s="99"/>
      <c r="X40" s="99"/>
      <c r="Y40" s="99"/>
      <c r="Z40" s="99"/>
    </row>
    <row r="41" ht="12.75" customHeight="1">
      <c r="A41" s="99"/>
      <c r="B41" s="152"/>
      <c r="J41" s="153"/>
      <c r="K41" s="99"/>
      <c r="L41" s="99"/>
      <c r="M41" s="99"/>
      <c r="N41" s="99"/>
      <c r="O41" s="99"/>
      <c r="P41" s="99"/>
      <c r="Q41" s="99"/>
      <c r="R41" s="99"/>
      <c r="S41" s="99"/>
      <c r="T41" s="99"/>
      <c r="U41" s="99"/>
      <c r="V41" s="99"/>
      <c r="W41" s="99"/>
      <c r="X41" s="99"/>
      <c r="Y41" s="99"/>
      <c r="Z41" s="99"/>
    </row>
    <row r="42" ht="12.75" customHeight="1">
      <c r="A42" s="99"/>
      <c r="B42" s="152"/>
      <c r="J42" s="153"/>
      <c r="K42" s="99"/>
      <c r="L42" s="99"/>
      <c r="M42" s="99"/>
      <c r="N42" s="99"/>
      <c r="O42" s="99"/>
      <c r="P42" s="99"/>
      <c r="Q42" s="99"/>
      <c r="R42" s="99"/>
      <c r="S42" s="99"/>
      <c r="T42" s="99"/>
      <c r="U42" s="99"/>
      <c r="V42" s="99"/>
      <c r="W42" s="99"/>
      <c r="X42" s="99"/>
      <c r="Y42" s="99"/>
      <c r="Z42" s="99"/>
    </row>
    <row r="43" ht="12.75" customHeight="1">
      <c r="A43" s="99"/>
      <c r="B43" s="152"/>
      <c r="J43" s="153"/>
      <c r="K43" s="99"/>
      <c r="L43" s="99"/>
      <c r="M43" s="99"/>
      <c r="N43" s="99"/>
      <c r="O43" s="99"/>
      <c r="P43" s="99"/>
      <c r="Q43" s="99"/>
      <c r="R43" s="99"/>
      <c r="S43" s="99"/>
      <c r="T43" s="99"/>
      <c r="U43" s="99"/>
      <c r="V43" s="99"/>
      <c r="W43" s="99"/>
      <c r="X43" s="99"/>
      <c r="Y43" s="99"/>
      <c r="Z43" s="99"/>
    </row>
    <row r="44" ht="12.75" customHeight="1">
      <c r="A44" s="99"/>
      <c r="B44" s="152"/>
      <c r="J44" s="153"/>
      <c r="K44" s="99"/>
      <c r="L44" s="99"/>
      <c r="M44" s="99"/>
      <c r="N44" s="99"/>
      <c r="O44" s="99"/>
      <c r="P44" s="99"/>
      <c r="Q44" s="99"/>
      <c r="R44" s="99"/>
      <c r="S44" s="99"/>
      <c r="T44" s="99"/>
      <c r="U44" s="99"/>
      <c r="V44" s="99"/>
      <c r="W44" s="99"/>
      <c r="X44" s="99"/>
      <c r="Y44" s="99"/>
      <c r="Z44" s="99"/>
    </row>
    <row r="45" ht="12.75" customHeight="1">
      <c r="A45" s="99"/>
      <c r="B45" s="152"/>
      <c r="J45" s="153"/>
      <c r="K45" s="99"/>
      <c r="L45" s="99"/>
      <c r="M45" s="99"/>
      <c r="N45" s="99"/>
      <c r="O45" s="99"/>
      <c r="P45" s="99"/>
      <c r="Q45" s="99"/>
      <c r="R45" s="99"/>
      <c r="S45" s="99"/>
      <c r="T45" s="99"/>
      <c r="U45" s="99"/>
      <c r="V45" s="99"/>
      <c r="W45" s="99"/>
      <c r="X45" s="99"/>
      <c r="Y45" s="99"/>
      <c r="Z45" s="99"/>
    </row>
    <row r="46" ht="12.75" customHeight="1">
      <c r="A46" s="99"/>
      <c r="B46" s="152"/>
      <c r="J46" s="153"/>
      <c r="K46" s="99"/>
      <c r="L46" s="99"/>
      <c r="M46" s="99"/>
      <c r="N46" s="99"/>
      <c r="O46" s="99"/>
      <c r="P46" s="99"/>
      <c r="Q46" s="99"/>
      <c r="R46" s="99"/>
      <c r="S46" s="99"/>
      <c r="T46" s="99"/>
      <c r="U46" s="99"/>
      <c r="V46" s="99"/>
      <c r="W46" s="99"/>
      <c r="X46" s="99"/>
      <c r="Y46" s="99"/>
      <c r="Z46" s="99"/>
    </row>
    <row r="47" ht="12.75" customHeight="1">
      <c r="A47" s="99"/>
      <c r="B47" s="152"/>
      <c r="J47" s="153"/>
      <c r="K47" s="99"/>
      <c r="L47" s="99"/>
      <c r="M47" s="99"/>
      <c r="N47" s="99"/>
      <c r="O47" s="99"/>
      <c r="P47" s="99"/>
      <c r="Q47" s="99"/>
      <c r="R47" s="99"/>
      <c r="S47" s="99"/>
      <c r="T47" s="99"/>
      <c r="U47" s="99"/>
      <c r="V47" s="99"/>
      <c r="W47" s="99"/>
      <c r="X47" s="99"/>
      <c r="Y47" s="99"/>
      <c r="Z47" s="99"/>
    </row>
    <row r="48" ht="12.75" customHeight="1">
      <c r="A48" s="99"/>
      <c r="B48" s="152"/>
      <c r="J48" s="153"/>
      <c r="K48" s="99"/>
      <c r="L48" s="99"/>
      <c r="M48" s="99"/>
      <c r="N48" s="99"/>
      <c r="O48" s="99"/>
      <c r="P48" s="99"/>
      <c r="Q48" s="99"/>
      <c r="R48" s="99"/>
      <c r="S48" s="99"/>
      <c r="T48" s="99"/>
      <c r="U48" s="99"/>
      <c r="V48" s="99"/>
      <c r="W48" s="99"/>
      <c r="X48" s="99"/>
      <c r="Y48" s="99"/>
      <c r="Z48" s="99"/>
    </row>
    <row r="49" ht="12.75" customHeight="1">
      <c r="A49" s="99"/>
      <c r="B49" s="154"/>
      <c r="C49" s="155"/>
      <c r="D49" s="155"/>
      <c r="E49" s="155"/>
      <c r="F49" s="155"/>
      <c r="G49" s="155"/>
      <c r="H49" s="155"/>
      <c r="I49" s="155"/>
      <c r="J49" s="156"/>
      <c r="K49" s="99"/>
      <c r="L49" s="99"/>
      <c r="M49" s="99"/>
      <c r="N49" s="99"/>
      <c r="O49" s="99"/>
      <c r="P49" s="99"/>
      <c r="Q49" s="99"/>
      <c r="R49" s="99"/>
      <c r="S49" s="99"/>
      <c r="T49" s="99"/>
      <c r="U49" s="99"/>
      <c r="V49" s="99"/>
      <c r="W49" s="99"/>
      <c r="X49" s="99"/>
      <c r="Y49" s="99"/>
      <c r="Z49" s="99"/>
    </row>
    <row r="50" ht="12.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ht="12.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ht="12.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ht="12.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ht="12.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ht="12.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ht="12.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ht="12.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ht="12.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ht="12.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ht="12.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ht="12.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ht="12.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ht="12.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ht="12.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ht="12.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ht="12.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ht="12.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ht="12.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ht="12.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ht="12.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ht="12.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ht="12.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ht="12.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ht="12.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ht="12.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ht="12.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ht="12.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ht="12.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ht="12.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ht="12.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ht="12.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ht="12.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ht="12.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ht="12.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ht="12.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ht="12.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ht="12.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ht="12.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ht="12.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ht="12.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ht="12.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ht="12.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ht="12.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ht="12.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ht="12.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ht="12.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ht="12.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ht="12.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ht="12.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ht="12.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ht="12.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ht="12.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ht="12.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ht="12.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ht="12.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ht="12.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ht="12.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ht="12.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ht="12.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ht="12.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ht="12.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ht="12.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ht="12.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ht="12.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ht="12.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ht="12.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ht="12.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ht="12.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ht="12.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ht="12.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ht="12.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ht="12.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ht="12.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ht="12.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ht="12.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ht="12.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ht="12.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ht="12.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ht="12.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ht="12.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ht="12.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ht="12.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ht="12.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ht="12.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ht="12.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ht="12.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ht="12.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ht="12.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ht="12.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ht="12.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ht="12.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ht="12.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ht="12.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ht="12.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ht="12.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ht="12.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ht="12.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ht="12.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ht="12.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ht="12.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ht="12.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ht="12.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ht="12.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ht="12.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ht="12.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ht="12.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ht="12.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ht="12.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ht="12.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ht="12.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ht="12.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ht="12.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ht="12.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ht="12.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ht="12.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ht="12.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ht="12.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ht="12.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ht="12.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ht="12.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ht="12.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ht="12.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ht="12.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ht="12.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ht="12.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ht="12.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ht="12.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ht="12.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ht="12.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ht="12.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ht="12.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ht="12.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ht="12.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ht="12.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ht="12.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ht="12.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ht="12.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ht="12.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ht="12.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ht="12.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ht="12.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ht="12.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ht="12.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ht="12.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ht="12.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ht="12.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ht="12.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ht="12.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ht="12.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ht="12.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ht="12.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ht="12.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ht="12.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ht="12.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ht="12.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ht="12.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ht="12.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ht="12.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ht="12.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ht="12.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ht="12.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ht="12.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ht="12.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ht="12.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ht="12.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ht="12.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ht="12.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ht="12.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ht="12.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ht="12.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ht="12.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ht="12.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ht="12.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ht="12.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ht="12.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ht="12.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ht="12.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ht="12.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ht="12.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ht="12.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ht="12.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ht="12.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ht="12.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ht="12.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ht="12.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ht="12.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ht="12.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ht="12.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ht="12.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ht="12.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ht="12.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ht="12.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ht="12.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ht="12.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ht="12.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ht="12.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ht="12.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ht="12.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ht="12.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ht="12.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ht="12.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ht="12.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ht="12.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ht="12.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ht="12.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ht="12.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ht="12.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ht="12.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ht="12.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ht="12.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ht="12.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ht="12.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ht="12.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ht="12.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ht="12.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ht="12.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ht="12.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ht="12.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ht="12.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ht="12.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ht="12.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ht="12.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ht="12.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ht="12.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ht="12.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ht="12.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ht="12.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ht="12.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ht="12.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ht="12.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ht="12.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ht="12.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ht="12.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ht="12.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ht="12.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ht="12.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ht="12.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ht="12.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ht="12.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ht="12.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ht="12.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ht="12.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ht="12.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ht="12.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ht="12.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ht="12.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ht="12.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ht="12.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ht="12.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ht="12.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ht="12.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ht="12.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ht="12.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ht="12.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ht="12.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ht="12.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ht="12.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ht="12.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ht="12.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ht="12.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ht="12.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ht="12.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ht="12.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ht="12.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ht="12.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ht="12.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ht="12.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ht="12.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ht="12.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ht="12.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ht="12.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ht="12.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ht="12.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ht="12.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ht="12.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ht="12.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ht="12.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ht="12.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ht="12.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ht="12.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ht="12.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ht="12.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ht="12.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ht="12.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ht="12.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ht="12.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ht="12.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ht="12.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ht="12.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ht="12.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ht="12.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ht="12.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ht="12.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ht="12.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ht="12.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ht="12.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ht="12.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ht="12.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ht="12.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ht="12.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ht="12.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ht="12.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ht="12.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ht="12.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ht="12.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ht="12.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ht="12.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ht="12.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ht="12.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ht="12.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ht="12.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ht="12.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ht="12.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ht="12.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ht="12.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ht="12.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ht="12.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ht="12.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ht="12.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ht="12.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ht="12.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ht="12.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ht="12.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ht="12.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ht="12.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ht="12.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ht="12.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ht="12.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ht="12.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ht="12.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ht="12.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ht="12.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ht="12.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ht="12.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ht="12.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ht="12.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ht="12.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ht="12.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ht="12.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ht="12.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ht="12.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ht="12.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ht="12.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ht="12.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ht="12.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ht="12.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ht="12.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ht="12.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ht="12.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ht="12.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ht="12.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ht="12.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ht="12.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ht="12.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ht="12.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ht="12.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ht="12.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ht="12.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ht="12.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ht="12.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ht="12.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ht="12.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ht="12.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ht="12.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ht="12.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ht="12.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ht="12.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ht="12.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ht="12.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ht="12.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ht="12.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ht="12.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ht="12.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ht="12.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ht="12.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ht="12.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ht="12.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ht="12.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ht="12.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ht="12.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ht="12.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ht="12.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ht="12.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ht="12.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ht="12.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ht="12.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ht="12.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ht="12.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ht="12.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ht="12.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ht="12.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ht="12.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ht="12.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ht="12.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ht="12.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ht="12.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ht="12.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ht="12.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ht="12.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ht="12.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ht="12.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ht="12.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ht="12.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ht="12.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ht="12.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ht="12.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ht="12.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ht="12.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ht="12.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ht="12.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ht="12.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ht="12.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ht="12.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ht="12.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ht="12.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ht="12.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ht="12.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ht="12.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ht="12.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ht="12.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ht="12.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ht="12.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ht="12.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ht="12.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ht="12.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ht="12.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ht="12.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ht="12.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ht="12.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ht="12.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ht="12.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ht="12.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ht="12.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ht="12.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ht="12.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ht="12.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ht="12.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ht="12.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ht="12.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ht="12.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ht="12.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ht="12.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ht="12.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ht="12.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ht="12.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ht="12.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ht="12.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ht="12.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ht="12.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ht="12.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ht="12.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ht="12.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ht="12.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ht="12.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ht="12.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ht="12.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ht="12.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ht="12.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ht="12.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ht="12.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ht="12.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ht="12.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ht="12.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ht="12.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ht="12.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ht="12.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ht="12.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ht="12.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ht="12.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ht="12.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ht="12.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ht="12.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ht="12.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ht="12.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ht="12.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ht="12.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ht="12.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ht="12.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ht="12.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ht="12.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ht="12.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ht="12.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ht="12.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ht="12.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ht="12.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ht="12.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ht="12.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ht="12.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ht="12.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ht="12.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ht="12.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ht="12.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ht="12.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ht="12.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ht="12.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ht="12.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ht="12.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ht="12.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ht="12.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ht="12.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ht="12.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ht="12.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ht="12.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ht="12.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ht="12.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ht="12.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ht="12.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ht="12.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ht="12.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ht="12.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ht="12.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ht="12.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ht="12.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ht="12.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ht="12.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ht="12.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ht="12.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ht="12.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ht="12.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ht="12.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ht="12.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ht="12.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ht="12.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ht="12.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ht="12.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ht="12.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ht="12.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ht="12.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ht="12.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ht="12.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ht="12.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ht="12.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ht="12.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ht="12.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ht="12.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ht="12.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ht="12.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ht="12.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ht="12.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ht="12.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ht="12.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ht="12.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ht="12.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ht="12.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ht="12.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ht="12.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ht="12.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ht="12.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ht="12.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ht="12.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ht="12.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ht="12.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ht="12.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ht="12.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ht="12.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ht="12.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ht="12.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ht="12.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ht="12.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ht="12.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ht="12.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ht="12.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ht="12.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ht="12.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ht="12.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ht="12.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ht="12.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ht="12.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ht="12.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ht="12.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ht="12.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ht="12.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ht="12.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ht="12.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ht="12.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ht="12.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ht="12.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ht="12.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ht="12.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ht="12.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ht="12.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ht="12.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ht="12.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ht="12.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ht="12.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ht="12.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ht="12.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ht="12.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ht="12.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ht="12.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ht="12.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ht="12.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ht="12.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ht="12.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ht="12.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ht="12.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ht="12.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ht="12.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ht="12.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ht="12.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ht="12.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ht="12.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ht="12.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ht="12.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ht="12.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ht="12.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ht="12.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ht="12.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ht="12.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ht="12.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ht="12.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ht="12.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ht="12.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ht="12.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ht="12.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ht="12.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ht="12.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ht="12.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ht="12.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ht="12.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ht="12.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ht="12.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ht="12.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ht="12.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ht="12.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ht="12.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ht="12.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ht="12.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ht="12.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ht="12.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ht="12.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ht="12.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ht="12.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ht="12.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ht="12.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ht="12.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ht="12.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ht="12.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ht="12.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ht="12.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ht="12.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ht="12.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ht="12.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ht="12.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ht="12.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ht="12.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ht="12.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ht="12.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ht="12.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ht="12.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ht="12.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ht="12.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ht="12.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ht="12.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ht="12.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ht="12.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ht="12.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ht="12.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ht="12.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ht="12.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ht="12.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ht="12.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ht="12.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ht="12.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ht="12.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ht="12.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ht="12.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ht="12.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ht="12.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ht="12.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ht="12.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ht="12.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ht="12.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ht="12.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ht="12.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ht="12.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ht="12.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ht="12.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ht="12.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ht="12.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ht="12.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ht="12.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ht="12.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ht="12.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ht="12.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ht="12.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ht="12.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ht="12.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ht="12.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ht="12.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ht="12.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ht="12.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ht="12.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ht="12.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ht="12.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ht="12.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ht="12.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ht="12.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ht="12.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ht="12.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ht="12.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ht="12.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ht="12.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ht="12.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ht="12.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ht="12.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ht="12.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ht="12.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ht="12.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ht="12.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ht="12.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ht="12.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ht="12.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ht="12.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ht="12.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ht="12.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ht="12.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ht="12.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ht="12.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ht="12.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ht="12.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ht="12.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ht="12.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ht="12.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ht="12.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ht="12.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ht="12.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ht="12.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ht="12.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ht="12.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ht="12.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ht="12.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ht="12.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ht="12.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ht="12.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ht="12.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ht="12.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ht="12.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ht="12.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ht="12.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ht="12.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ht="12.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ht="12.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ht="12.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ht="12.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ht="12.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ht="12.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ht="12.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ht="12.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ht="12.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ht="12.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ht="12.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ht="12.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ht="12.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ht="12.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ht="12.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ht="12.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ht="12.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ht="12.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ht="12.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ht="12.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ht="12.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ht="12.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ht="12.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ht="12.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ht="12.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ht="12.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ht="12.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ht="12.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ht="12.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ht="12.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ht="12.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ht="12.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ht="12.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ht="12.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ht="12.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ht="12.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ht="12.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ht="12.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ht="12.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ht="12.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ht="12.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ht="12.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ht="12.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ht="12.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ht="12.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ht="12.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ht="12.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ht="12.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ht="12.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ht="12.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ht="12.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ht="12.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ht="12.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ht="12.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ht="12.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ht="12.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ht="12.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ht="12.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ht="12.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ht="12.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ht="12.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ht="12.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ht="12.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ht="12.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ht="12.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ht="12.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ht="12.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ht="12.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ht="12.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ht="12.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ht="12.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ht="12.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ht="12.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ht="12.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ht="12.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ht="12.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ht="12.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ht="12.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ht="12.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ht="12.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ht="12.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ht="12.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ht="12.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ht="12.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ht="12.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ht="12.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ht="12.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ht="12.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ht="12.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ht="12.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ht="12.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ht="12.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ht="12.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ht="12.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ht="12.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ht="12.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ht="12.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ht="12.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ht="12.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ht="12.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ht="12.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ht="12.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ht="12.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ht="12.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ht="12.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ht="12.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ht="12.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ht="12.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ht="12.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ht="12.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ht="12.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ht="12.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ht="12.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ht="12.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ht="12.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ht="12.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ht="12.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ht="12.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ht="12.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ht="12.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ht="12.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ht="12.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ht="12.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ht="12.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ht="12.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ht="12.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ht="12.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ht="12.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ht="12.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ht="12.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ht="12.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ht="12.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ht="12.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ht="12.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ht="12.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ht="12.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ht="12.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ht="12.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ht="12.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ht="12.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ht="12.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ht="12.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ht="12.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ht="12.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ht="12.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ht="12.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ht="12.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ht="12.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ht="12.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ht="12.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ht="12.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ht="12.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ht="12.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ht="12.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ht="12.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ht="12.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ht="12.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ht="12.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ht="12.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ht="12.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ht="12.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ht="12.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ht="12.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ht="12.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ht="12.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ht="12.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ht="12.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ht="12.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ht="12.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ht="12.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ht="12.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ht="12.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ht="12.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ht="12.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ht="12.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ht="12.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ht="12.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ht="12.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ht="12.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ht="12.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ht="12.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ht="12.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ht="12.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ht="12.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ht="12.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ht="12.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ht="12.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ht="12.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ht="12.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ht="12.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ht="12.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ht="12.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ht="12.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ht="12.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ht="12.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ht="12.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ht="12.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ht="12.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ht="12.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ht="12.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ht="12.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ht="12.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ht="12.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ht="12.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ht="12.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ht="12.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ht="12.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ht="12.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ht="12.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sheetData>
  <mergeCells count="1">
    <mergeCell ref="B40:J49"/>
  </mergeCells>
  <conditionalFormatting sqref="J37 J9 F3:J3 B37:G37 B9:F9 B1:J2 B3:D3 B4:J8 B10:J36">
    <cfRule type="expression" dxfId="0" priority="1" stopIfTrue="1">
      <formula>CELL("protect",B1)</formula>
    </cfRule>
  </conditionalFormatting>
  <conditionalFormatting sqref="B38:J39">
    <cfRule type="expression" dxfId="0" priority="2" stopIfTrue="1">
      <formula>CELL("protect",#REF!)</formula>
    </cfRule>
  </conditionalFormatting>
  <conditionalFormatting sqref="B40">
    <cfRule type="expression" dxfId="0" priority="3" stopIfTrue="1">
      <formula>CELL("protect",B40)</formula>
    </cfRule>
  </conditionalFormatting>
  <conditionalFormatting sqref="H37">
    <cfRule type="expression" dxfId="0" priority="4" stopIfTrue="1">
      <formula>CELL("protect",H37)</formula>
    </cfRule>
  </conditionalFormatting>
  <conditionalFormatting sqref="I37">
    <cfRule type="expression" dxfId="0" priority="5" stopIfTrue="1">
      <formula>CELL("protect",I37)</formula>
    </cfRule>
  </conditionalFormatting>
  <conditionalFormatting sqref="G9:I9">
    <cfRule type="expression" dxfId="0" priority="6" stopIfTrue="1">
      <formula>CELL("protect",G9)</formula>
    </cfRule>
  </conditionalFormatting>
  <conditionalFormatting sqref="E3">
    <cfRule type="expression" dxfId="0" priority="7" stopIfTrue="1">
      <formula>CELL("protect",E3)</formula>
    </cfRule>
  </conditionalFormatting>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2020-05-29T13:40:33Z</dcterms:created>
  <dc:creator>Urchike, Chad (MDE)</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46dfe0-534f-4c95-815c-5b1af86b9823_Enabled">
    <vt:lpwstr>True</vt:lpwstr>
  </property>
  <property fmtid="{D5CDD505-2E9C-101B-9397-08002B2CF9AE}" pid="3" name="MSIP_Label_2f46dfe0-534f-4c95-815c-5b1af86b9823_SiteId">
    <vt:lpwstr>d5fb7087-3777-42ad-966a-892ef47225d1</vt:lpwstr>
  </property>
  <property fmtid="{D5CDD505-2E9C-101B-9397-08002B2CF9AE}" pid="4" name="MSIP_Label_2f46dfe0-534f-4c95-815c-5b1af86b9823_Owner">
    <vt:lpwstr>UrchikeC1@michigan.gov</vt:lpwstr>
  </property>
  <property fmtid="{D5CDD505-2E9C-101B-9397-08002B2CF9AE}" pid="5" name="MSIP_Label_2f46dfe0-534f-4c95-815c-5b1af86b9823_SetDate">
    <vt:lpwstr>2020-08-17T12:57:48.0025834Z</vt:lpwstr>
  </property>
  <property fmtid="{D5CDD505-2E9C-101B-9397-08002B2CF9AE}" pid="6" name="MSIP_Label_2f46dfe0-534f-4c95-815c-5b1af86b9823_Name">
    <vt:lpwstr>Public Data (Published to the Public)</vt:lpwstr>
  </property>
  <property fmtid="{D5CDD505-2E9C-101B-9397-08002B2CF9AE}" pid="7" name="MSIP_Label_2f46dfe0-534f-4c95-815c-5b1af86b9823_Application">
    <vt:lpwstr>Microsoft Azure Information Protection</vt:lpwstr>
  </property>
  <property fmtid="{D5CDD505-2E9C-101B-9397-08002B2CF9AE}" pid="8" name="MSIP_Label_2f46dfe0-534f-4c95-815c-5b1af86b9823_ActionId">
    <vt:lpwstr>f028474e-796f-40fb-8e1a-7bbeafb591c2</vt:lpwstr>
  </property>
  <property fmtid="{D5CDD505-2E9C-101B-9397-08002B2CF9AE}" pid="9" name="MSIP_Label_2f46dfe0-534f-4c95-815c-5b1af86b9823_Extended_MSFT_Method">
    <vt:lpwstr>Manual</vt:lpwstr>
  </property>
  <property fmtid="{D5CDD505-2E9C-101B-9397-08002B2CF9AE}" pid="10" name="Sensitivity">
    <vt:lpwstr>Public Data (Published to the Public)</vt:lpwstr>
  </property>
</Properties>
</file>